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20" yWindow="-135" windowWidth="12120" windowHeight="90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Arkusz1!$A$1:$BC$39</definedName>
  </definedNames>
  <calcPr calcId="125725"/>
</workbook>
</file>

<file path=xl/calcChain.xml><?xml version="1.0" encoding="utf-8"?>
<calcChain xmlns="http://schemas.openxmlformats.org/spreadsheetml/2006/main">
  <c r="AX23" i="1"/>
  <c r="AX12"/>
  <c r="AT23"/>
  <c r="AU23" s="1"/>
  <c r="AR12"/>
  <c r="AR23"/>
  <c r="AQ23"/>
  <c r="AQ12"/>
  <c r="AW22" l="1"/>
  <c r="AW19"/>
  <c r="AW18"/>
  <c r="AW16"/>
  <c r="AW15"/>
  <c r="AW13"/>
  <c r="AW6"/>
  <c r="A36"/>
  <c r="AT22" l="1"/>
  <c r="AU22" s="1"/>
  <c r="AT19"/>
  <c r="AU19" s="1"/>
  <c r="AT18"/>
  <c r="AU18" s="1"/>
  <c r="AT16"/>
  <c r="AU16" s="1"/>
  <c r="AT15"/>
  <c r="AU15" s="1"/>
  <c r="AT13"/>
  <c r="AU13" s="1"/>
  <c r="AT6"/>
  <c r="AM6"/>
  <c r="AM7"/>
  <c r="AM8"/>
  <c r="AM9"/>
  <c r="AM10"/>
  <c r="AM11"/>
  <c r="AM13"/>
  <c r="AM14"/>
  <c r="AM15"/>
  <c r="AM16"/>
  <c r="AM17"/>
  <c r="AM18"/>
  <c r="AM19"/>
  <c r="AM20"/>
  <c r="AM21"/>
  <c r="AM22"/>
  <c r="AM24"/>
  <c r="AM5"/>
  <c r="AL32"/>
  <c r="AL33" s="1"/>
  <c r="AN6"/>
  <c r="AQ6"/>
  <c r="AN7"/>
  <c r="AQ7"/>
  <c r="AN8"/>
  <c r="AQ8"/>
  <c r="AN9"/>
  <c r="AQ9"/>
  <c r="AN10"/>
  <c r="AQ10"/>
  <c r="AN11"/>
  <c r="AQ11"/>
  <c r="AN13"/>
  <c r="AQ13"/>
  <c r="AN14"/>
  <c r="AQ14"/>
  <c r="AN15"/>
  <c r="AQ15"/>
  <c r="AN16"/>
  <c r="AQ16"/>
  <c r="AN17"/>
  <c r="AQ17"/>
  <c r="AN18"/>
  <c r="AQ18"/>
  <c r="AN19"/>
  <c r="AQ19"/>
  <c r="AN20"/>
  <c r="AQ20"/>
  <c r="AN21"/>
  <c r="AQ21"/>
  <c r="AN22"/>
  <c r="AQ22"/>
  <c r="AN24"/>
  <c r="AQ24"/>
  <c r="AO7"/>
  <c r="AO8"/>
  <c r="AO10"/>
  <c r="AO13"/>
  <c r="AO15"/>
  <c r="AO17"/>
  <c r="AN5"/>
  <c r="AO24" l="1"/>
  <c r="AO22"/>
  <c r="AO21"/>
  <c r="AR21" s="1"/>
  <c r="AO19"/>
  <c r="AX19" s="1"/>
  <c r="AX17"/>
  <c r="AR17"/>
  <c r="AX13"/>
  <c r="AR13"/>
  <c r="AX8"/>
  <c r="AR8"/>
  <c r="AX24"/>
  <c r="AR24"/>
  <c r="AX15"/>
  <c r="AR15"/>
  <c r="AX10"/>
  <c r="AR10"/>
  <c r="AX7"/>
  <c r="AR7"/>
  <c r="AX22"/>
  <c r="AR22"/>
  <c r="AX21"/>
  <c r="AR19"/>
  <c r="AO20"/>
  <c r="AO18"/>
  <c r="AR18" s="1"/>
  <c r="AO16"/>
  <c r="AO14"/>
  <c r="AO11"/>
  <c r="AR11" s="1"/>
  <c r="AO9"/>
  <c r="AR9" s="1"/>
  <c r="AO6"/>
  <c r="AU6" s="1"/>
  <c r="AR20"/>
  <c r="AX20"/>
  <c r="AX18"/>
  <c r="AR16"/>
  <c r="AX16"/>
  <c r="AR14"/>
  <c r="AX14"/>
  <c r="AX11"/>
  <c r="AX9"/>
  <c r="AR6" l="1"/>
  <c r="AX6"/>
  <c r="AV32"/>
  <c r="H32" l="1"/>
  <c r="H33" s="1"/>
  <c r="AC32"/>
  <c r="AC33" s="1"/>
  <c r="AP32"/>
  <c r="AP33" s="1"/>
  <c r="AQ5"/>
  <c r="F32"/>
  <c r="F33" s="1"/>
  <c r="L32"/>
  <c r="L33" s="1"/>
  <c r="K32"/>
  <c r="K33" s="1"/>
  <c r="O32"/>
  <c r="O33" s="1"/>
  <c r="N32"/>
  <c r="N33" s="1"/>
  <c r="AA32"/>
  <c r="AA33" s="1"/>
  <c r="Z32"/>
  <c r="Z33" s="1"/>
  <c r="X32"/>
  <c r="X33" s="1"/>
  <c r="W32"/>
  <c r="W33" s="1"/>
  <c r="AJ32"/>
  <c r="AJ33" s="1"/>
  <c r="AI32"/>
  <c r="AI33" s="1"/>
  <c r="AG32"/>
  <c r="AG33" s="1"/>
  <c r="AF32"/>
  <c r="AF33" s="1"/>
  <c r="AD32"/>
  <c r="AD33" s="1"/>
  <c r="U32"/>
  <c r="U33" s="1"/>
  <c r="T32"/>
  <c r="T33" s="1"/>
  <c r="R32"/>
  <c r="R33" s="1"/>
  <c r="Q32"/>
  <c r="Q33" s="1"/>
  <c r="I32"/>
  <c r="I33" s="1"/>
  <c r="AT32"/>
  <c r="AT33" s="1"/>
  <c r="AS32"/>
  <c r="AS33" s="1"/>
  <c r="AW32"/>
  <c r="A35"/>
  <c r="AN32"/>
  <c r="AN33" s="1"/>
  <c r="AM32"/>
  <c r="AM33" s="1"/>
  <c r="AQ32"/>
  <c r="AQ33" s="1"/>
  <c r="AO5"/>
  <c r="AX5" l="1"/>
  <c r="AR5"/>
  <c r="AO32"/>
  <c r="AO33" s="1"/>
  <c r="AR32" l="1"/>
  <c r="AR33" s="1"/>
  <c r="AX32"/>
  <c r="AX33" s="1"/>
</calcChain>
</file>

<file path=xl/sharedStrings.xml><?xml version="1.0" encoding="utf-8"?>
<sst xmlns="http://schemas.openxmlformats.org/spreadsheetml/2006/main" count="337" uniqueCount="77">
  <si>
    <t>imię</t>
  </si>
  <si>
    <t>nazwisko</t>
  </si>
  <si>
    <t>nr</t>
  </si>
  <si>
    <t>nr indeksu</t>
  </si>
  <si>
    <t>kart</t>
  </si>
  <si>
    <t>max</t>
  </si>
  <si>
    <t>średnia</t>
  </si>
  <si>
    <t>HW</t>
  </si>
  <si>
    <t>%</t>
  </si>
  <si>
    <t>KOL</t>
  </si>
  <si>
    <t>Σ</t>
  </si>
  <si>
    <t>%HW</t>
  </si>
  <si>
    <t>%kart</t>
  </si>
  <si>
    <t>Σ bez kol.</t>
  </si>
  <si>
    <t>OCENA</t>
  </si>
  <si>
    <t>+</t>
  </si>
  <si>
    <t>min. z kolokwium do zaliczenia</t>
  </si>
  <si>
    <t>Punkty (%)</t>
  </si>
  <si>
    <t>Ocena</t>
  </si>
  <si>
    <t>&lt;50-60)</t>
  </si>
  <si>
    <t>&lt;60-70)</t>
  </si>
  <si>
    <t>&lt;70-80)</t>
  </si>
  <si>
    <t>&lt;80-90)</t>
  </si>
  <si>
    <t>&lt;90-100&gt;</t>
  </si>
  <si>
    <t>KOL2</t>
  </si>
  <si>
    <t>KOL2 %</t>
  </si>
  <si>
    <t>KOL %</t>
  </si>
  <si>
    <t>Katarzyna</t>
  </si>
  <si>
    <t>Kopacz</t>
  </si>
  <si>
    <t>Monika</t>
  </si>
  <si>
    <t>Łukasz</t>
  </si>
  <si>
    <t>Kamil</t>
  </si>
  <si>
    <t>Agnieszka</t>
  </si>
  <si>
    <t>Aleksandra</t>
  </si>
  <si>
    <t>Michał</t>
  </si>
  <si>
    <t>Bartłomiej</t>
  </si>
  <si>
    <t>OCENA 2</t>
  </si>
  <si>
    <t>Σ 2</t>
  </si>
  <si>
    <t>Szczepan</t>
  </si>
  <si>
    <t>Baworski</t>
  </si>
  <si>
    <t>Uyanga</t>
  </si>
  <si>
    <t>Bayarsaikhan</t>
  </si>
  <si>
    <t>Ciążyńska</t>
  </si>
  <si>
    <t>Cieciuch</t>
  </si>
  <si>
    <t>Danilewski</t>
  </si>
  <si>
    <t>Gąsiorowska</t>
  </si>
  <si>
    <t>Ewa</t>
  </si>
  <si>
    <t>Górniak</t>
  </si>
  <si>
    <t>Górska</t>
  </si>
  <si>
    <t>Krzysztof</t>
  </si>
  <si>
    <t>Jekateryńczuk</t>
  </si>
  <si>
    <t>Bartosz</t>
  </si>
  <si>
    <t>Łoskot</t>
  </si>
  <si>
    <t>Majcher</t>
  </si>
  <si>
    <t>Nadratowski</t>
  </si>
  <si>
    <t>Postek</t>
  </si>
  <si>
    <t>Karolina</t>
  </si>
  <si>
    <t>Poziomek</t>
  </si>
  <si>
    <t>Stalewski</t>
  </si>
  <si>
    <t>Stańczak</t>
  </si>
  <si>
    <t>Stańkowska</t>
  </si>
  <si>
    <t>Szczekota</t>
  </si>
  <si>
    <t>Maria</t>
  </si>
  <si>
    <t>Świerkowska</t>
  </si>
  <si>
    <t>Wielanek</t>
  </si>
  <si>
    <t>Iwona</t>
  </si>
  <si>
    <t>Woźniak</t>
  </si>
  <si>
    <t>GRUPA 412</t>
  </si>
  <si>
    <t xml:space="preserve">   1500 - 1635   s. 208</t>
  </si>
  <si>
    <t>-</t>
  </si>
  <si>
    <t>Nikoniuk</t>
  </si>
  <si>
    <t>Tomasz</t>
  </si>
  <si>
    <t>Kamiński</t>
  </si>
  <si>
    <t>Malwina</t>
  </si>
  <si>
    <t>Safaryn</t>
  </si>
  <si>
    <t>NK</t>
  </si>
  <si>
    <t>Kiliszek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</si>
</sst>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2">
    <font>
      <sz val="10"/>
      <name val="Arial"/>
      <charset val="238"/>
    </font>
    <font>
      <sz val="10"/>
      <name val="Arial"/>
      <family val="2"/>
      <charset val="238"/>
    </font>
    <font>
      <sz val="14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0" xfId="0" applyNumberFormat="1" applyBorder="1" applyAlignment="1">
      <alignment wrapText="1"/>
    </xf>
    <xf numFmtId="0" fontId="0" fillId="0" borderId="0" xfId="0" applyBorder="1" applyAlignment="1"/>
    <xf numFmtId="0" fontId="2" fillId="0" borderId="0" xfId="0" applyFont="1" applyBorder="1"/>
    <xf numFmtId="10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17" xfId="0" applyFont="1" applyBorder="1" applyAlignment="1"/>
    <xf numFmtId="16" fontId="7" fillId="0" borderId="0" xfId="0" applyNumberFormat="1" applyFont="1"/>
    <xf numFmtId="0" fontId="0" fillId="0" borderId="0" xfId="0" applyBorder="1" applyAlignment="1">
      <alignment vertical="center"/>
    </xf>
    <xf numFmtId="0" fontId="10" fillId="0" borderId="5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2" fontId="8" fillId="0" borderId="1" xfId="0" applyNumberFormat="1" applyFont="1" applyFill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2" xfId="0" applyFont="1" applyBorder="1"/>
    <xf numFmtId="1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2" fontId="8" fillId="0" borderId="1" xfId="0" applyNumberFormat="1" applyFont="1" applyBorder="1" applyAlignment="1">
      <alignment horizontal="center"/>
    </xf>
    <xf numFmtId="9" fontId="8" fillId="0" borderId="1" xfId="1" applyFont="1" applyFill="1" applyBorder="1"/>
    <xf numFmtId="0" fontId="8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1" xfId="0" applyFont="1" applyFill="1" applyBorder="1" applyAlignment="1">
      <alignment horizontal="center"/>
    </xf>
    <xf numFmtId="0" fontId="0" fillId="0" borderId="6" xfId="0" applyBorder="1"/>
    <xf numFmtId="0" fontId="2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8" xfId="0" applyFont="1" applyBorder="1"/>
    <xf numFmtId="0" fontId="8" fillId="0" borderId="17" xfId="0" applyFont="1" applyBorder="1"/>
    <xf numFmtId="0" fontId="9" fillId="0" borderId="17" xfId="0" applyFont="1" applyBorder="1"/>
    <xf numFmtId="0" fontId="8" fillId="0" borderId="16" xfId="0" applyFont="1" applyBorder="1"/>
    <xf numFmtId="0" fontId="1" fillId="0" borderId="0" xfId="0" applyFont="1" applyBorder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0" fontId="1" fillId="0" borderId="0" xfId="0" applyNumberFormat="1" applyFont="1" applyBorder="1" applyAlignment="1">
      <alignment horizontal="left" vertical="center"/>
    </xf>
    <xf numFmtId="0" fontId="8" fillId="0" borderId="0" xfId="0" applyNumberFormat="1" applyFont="1"/>
    <xf numFmtId="0" fontId="8" fillId="0" borderId="0" xfId="0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8" fillId="0" borderId="0" xfId="0" applyNumberFormat="1" applyFont="1" applyBorder="1"/>
    <xf numFmtId="0" fontId="11" fillId="2" borderId="0" xfId="0" quotePrefix="1" applyFont="1" applyFill="1" applyProtection="1"/>
    <xf numFmtId="0" fontId="8" fillId="0" borderId="18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56"/>
  <sheetViews>
    <sheetView tabSelected="1" zoomScale="115" zoomScaleNormal="115" workbookViewId="0">
      <pane xSplit="4" ySplit="4" topLeftCell="AM5" activePane="bottomRight" state="frozen"/>
      <selection pane="topRight" activeCell="E1" sqref="E1"/>
      <selection pane="bottomLeft" activeCell="A5" sqref="A5"/>
      <selection pane="bottomRight" activeCell="AW6" sqref="AW6"/>
    </sheetView>
  </sheetViews>
  <sheetFormatPr defaultRowHeight="12.75"/>
  <cols>
    <col min="1" max="1" width="5.28515625" customWidth="1"/>
    <col min="2" max="2" width="13.140625" customWidth="1"/>
    <col min="3" max="3" width="15.28515625" customWidth="1"/>
    <col min="4" max="4" width="11.28515625" customWidth="1"/>
    <col min="5" max="38" width="5.28515625" customWidth="1"/>
    <col min="39" max="40" width="11.28515625" customWidth="1"/>
    <col min="41" max="48" width="10.85546875" customWidth="1"/>
    <col min="49" max="49" width="10.7109375" customWidth="1"/>
    <col min="50" max="50" width="35.85546875" bestFit="1" customWidth="1"/>
    <col min="51" max="57" width="5.42578125" customWidth="1"/>
    <col min="58" max="58" width="5.42578125" style="3" customWidth="1"/>
  </cols>
  <sheetData>
    <row r="1" spans="1:58" ht="18">
      <c r="A1" s="53"/>
      <c r="B1" s="54"/>
      <c r="C1" s="55"/>
      <c r="D1" s="56"/>
      <c r="E1" s="3"/>
    </row>
    <row r="2" spans="1:58" ht="18">
      <c r="A2" s="57"/>
      <c r="B2" s="23"/>
      <c r="C2" s="3"/>
      <c r="D2" s="58"/>
      <c r="E2" s="3"/>
    </row>
    <row r="3" spans="1:58" ht="21">
      <c r="A3" s="59"/>
      <c r="B3" s="60"/>
      <c r="C3" s="61" t="s">
        <v>67</v>
      </c>
      <c r="D3" s="62"/>
      <c r="E3" s="51" t="s">
        <v>68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29"/>
      <c r="AZ3" s="29"/>
      <c r="BA3" s="29"/>
      <c r="BB3" s="29"/>
      <c r="BC3" s="29"/>
    </row>
    <row r="4" spans="1:58" ht="15.75">
      <c r="A4" s="50" t="s">
        <v>2</v>
      </c>
      <c r="B4" s="32" t="s">
        <v>0</v>
      </c>
      <c r="C4" s="32" t="s">
        <v>1</v>
      </c>
      <c r="D4" s="32" t="s">
        <v>3</v>
      </c>
      <c r="E4" s="32">
        <v>1</v>
      </c>
      <c r="F4" s="32" t="s">
        <v>7</v>
      </c>
      <c r="G4" s="32">
        <v>2</v>
      </c>
      <c r="H4" s="32" t="s">
        <v>4</v>
      </c>
      <c r="I4" s="75" t="s">
        <v>7</v>
      </c>
      <c r="J4" s="75">
        <v>3</v>
      </c>
      <c r="K4" s="75" t="s">
        <v>4</v>
      </c>
      <c r="L4" s="75" t="s">
        <v>7</v>
      </c>
      <c r="M4" s="75">
        <v>4</v>
      </c>
      <c r="N4" s="75" t="s">
        <v>4</v>
      </c>
      <c r="O4" s="52" t="s">
        <v>7</v>
      </c>
      <c r="P4" s="52">
        <v>5</v>
      </c>
      <c r="Q4" s="52" t="s">
        <v>4</v>
      </c>
      <c r="R4" s="52" t="s">
        <v>7</v>
      </c>
      <c r="S4" s="52">
        <v>6</v>
      </c>
      <c r="T4" s="52" t="s">
        <v>4</v>
      </c>
      <c r="U4" s="52" t="s">
        <v>7</v>
      </c>
      <c r="V4" s="52">
        <v>7</v>
      </c>
      <c r="W4" s="52" t="s">
        <v>4</v>
      </c>
      <c r="X4" s="52" t="s">
        <v>7</v>
      </c>
      <c r="Y4" s="52">
        <v>8</v>
      </c>
      <c r="Z4" s="52" t="s">
        <v>4</v>
      </c>
      <c r="AA4" s="52" t="s">
        <v>7</v>
      </c>
      <c r="AB4" s="52">
        <v>9</v>
      </c>
      <c r="AC4" s="52" t="s">
        <v>4</v>
      </c>
      <c r="AD4" s="52" t="s">
        <v>7</v>
      </c>
      <c r="AE4" s="52">
        <v>10</v>
      </c>
      <c r="AF4" s="52" t="s">
        <v>4</v>
      </c>
      <c r="AG4" s="52" t="s">
        <v>7</v>
      </c>
      <c r="AH4" s="52">
        <v>11</v>
      </c>
      <c r="AI4" s="52" t="s">
        <v>4</v>
      </c>
      <c r="AJ4" s="52" t="s">
        <v>7</v>
      </c>
      <c r="AK4" s="52">
        <v>12</v>
      </c>
      <c r="AL4" s="52" t="s">
        <v>4</v>
      </c>
      <c r="AM4" s="52" t="s">
        <v>12</v>
      </c>
      <c r="AN4" s="50" t="s">
        <v>11</v>
      </c>
      <c r="AO4" s="52" t="s">
        <v>13</v>
      </c>
      <c r="AP4" s="52" t="s">
        <v>9</v>
      </c>
      <c r="AQ4" s="50" t="s">
        <v>26</v>
      </c>
      <c r="AR4" s="52" t="s">
        <v>10</v>
      </c>
      <c r="AS4" s="52" t="s">
        <v>24</v>
      </c>
      <c r="AT4" s="50" t="s">
        <v>25</v>
      </c>
      <c r="AU4" s="52" t="s">
        <v>37</v>
      </c>
      <c r="AV4" s="52" t="s">
        <v>14</v>
      </c>
      <c r="AW4" s="52" t="s">
        <v>36</v>
      </c>
      <c r="AX4" s="52" t="s">
        <v>16</v>
      </c>
      <c r="AY4" s="1"/>
      <c r="AZ4" s="1"/>
      <c r="BA4" s="1"/>
      <c r="BB4" s="1"/>
    </row>
    <row r="5" spans="1:58" s="80" customFormat="1">
      <c r="A5" s="49">
        <v>1</v>
      </c>
      <c r="B5" s="33" t="s">
        <v>38</v>
      </c>
      <c r="C5" s="33" t="s">
        <v>39</v>
      </c>
      <c r="D5" s="65">
        <v>240141</v>
      </c>
      <c r="E5" s="38" t="s">
        <v>15</v>
      </c>
      <c r="F5" s="38">
        <v>1</v>
      </c>
      <c r="G5" s="38" t="s">
        <v>15</v>
      </c>
      <c r="H5" s="38">
        <v>0.5</v>
      </c>
      <c r="I5" s="38">
        <v>1</v>
      </c>
      <c r="J5" s="38" t="s">
        <v>15</v>
      </c>
      <c r="K5" s="38">
        <v>1</v>
      </c>
      <c r="L5" s="38">
        <v>1</v>
      </c>
      <c r="M5" s="38" t="s">
        <v>15</v>
      </c>
      <c r="N5" s="38">
        <v>1</v>
      </c>
      <c r="O5" s="38">
        <v>1</v>
      </c>
      <c r="P5" s="38" t="s">
        <v>15</v>
      </c>
      <c r="Q5" s="38">
        <v>1</v>
      </c>
      <c r="R5" s="38">
        <v>1</v>
      </c>
      <c r="S5" s="38" t="s">
        <v>15</v>
      </c>
      <c r="T5" s="38"/>
      <c r="U5" s="38">
        <v>1</v>
      </c>
      <c r="V5" s="38" t="s">
        <v>15</v>
      </c>
      <c r="W5" s="39">
        <v>1</v>
      </c>
      <c r="X5" s="38">
        <v>1</v>
      </c>
      <c r="Y5" s="38" t="s">
        <v>15</v>
      </c>
      <c r="Z5" s="38">
        <v>1</v>
      </c>
      <c r="AA5" s="38">
        <v>1</v>
      </c>
      <c r="AB5" s="39" t="s">
        <v>15</v>
      </c>
      <c r="AC5" s="38">
        <v>1</v>
      </c>
      <c r="AD5" s="38">
        <v>1</v>
      </c>
      <c r="AE5" s="38" t="s">
        <v>15</v>
      </c>
      <c r="AF5" s="38">
        <v>1</v>
      </c>
      <c r="AG5" s="38">
        <v>1</v>
      </c>
      <c r="AH5" s="38" t="s">
        <v>15</v>
      </c>
      <c r="AI5" s="38">
        <v>1</v>
      </c>
      <c r="AJ5" s="38">
        <v>1</v>
      </c>
      <c r="AK5" s="38" t="s">
        <v>15</v>
      </c>
      <c r="AL5" s="38">
        <v>1</v>
      </c>
      <c r="AM5" s="34">
        <f>(H5/$I$31+K5/$K$31+N5/$N$31+Q5/$Q$31+T5/$T$31+W5/$W$31+Z5/$Z$31+AC5/$AC$31+AF5/$AF$31+AI5/$AI$31+AL5/$AL$31)/(11)</f>
        <v>0.86363636363636365</v>
      </c>
      <c r="AN5" s="34">
        <f t="shared" ref="AN5:AN24" si="0">(F5/$F$31+I5/$I$31+L5/$K$31+O5/$N$31+R5/$Q$31+U5/$T$31+X5/$X$31+AA5/$AA$31+AD5/$AD$31+AG5/$AG$31+AJ5/$AJ$31)/(11)</f>
        <v>1</v>
      </c>
      <c r="AO5" s="35">
        <f t="shared" ref="AO5" si="1">0.1*AN5+0.1*AM5</f>
        <v>0.18636363636363637</v>
      </c>
      <c r="AP5" s="36">
        <v>36</v>
      </c>
      <c r="AQ5" s="37">
        <f t="shared" ref="AQ5" si="2">AP5/$AP$31</f>
        <v>0.9</v>
      </c>
      <c r="AR5" s="37">
        <f>AO5+0.8*AQ5</f>
        <v>0.90636363636363648</v>
      </c>
      <c r="AS5" s="39"/>
      <c r="AT5" s="37"/>
      <c r="AU5" s="37"/>
      <c r="AV5" s="39">
        <v>5</v>
      </c>
      <c r="AW5" s="39"/>
      <c r="AX5" s="37">
        <f>(0.5-AO5)/0.8</f>
        <v>0.39204545454545447</v>
      </c>
      <c r="AY5" s="79"/>
      <c r="AZ5" s="79"/>
      <c r="BA5" s="79"/>
      <c r="BB5" s="79"/>
      <c r="BF5" s="81"/>
    </row>
    <row r="6" spans="1:58" s="80" customFormat="1">
      <c r="A6" s="49">
        <v>2</v>
      </c>
      <c r="B6" s="33" t="s">
        <v>40</v>
      </c>
      <c r="C6" s="33" t="s">
        <v>41</v>
      </c>
      <c r="D6" s="65">
        <v>249954</v>
      </c>
      <c r="E6" s="38" t="s">
        <v>15</v>
      </c>
      <c r="F6" s="38">
        <v>0.5</v>
      </c>
      <c r="G6" s="38" t="s">
        <v>15</v>
      </c>
      <c r="H6" s="38">
        <v>1</v>
      </c>
      <c r="I6" s="38"/>
      <c r="J6" s="38" t="s">
        <v>15</v>
      </c>
      <c r="K6" s="38">
        <v>1</v>
      </c>
      <c r="L6" s="38">
        <v>1</v>
      </c>
      <c r="M6" s="38" t="s">
        <v>15</v>
      </c>
      <c r="N6" s="38">
        <v>1</v>
      </c>
      <c r="O6" s="38"/>
      <c r="P6" s="38" t="s">
        <v>15</v>
      </c>
      <c r="Q6" s="38">
        <v>0.5</v>
      </c>
      <c r="R6" s="38"/>
      <c r="S6" s="38" t="s">
        <v>15</v>
      </c>
      <c r="T6" s="38"/>
      <c r="U6" s="38"/>
      <c r="V6" s="38" t="s">
        <v>15</v>
      </c>
      <c r="W6" s="38">
        <v>1</v>
      </c>
      <c r="X6" s="38"/>
      <c r="Y6" s="38" t="s">
        <v>15</v>
      </c>
      <c r="Z6" s="38">
        <v>1</v>
      </c>
      <c r="AA6" s="38">
        <v>1</v>
      </c>
      <c r="AB6" s="39" t="s">
        <v>15</v>
      </c>
      <c r="AC6" s="38"/>
      <c r="AD6" s="38"/>
      <c r="AE6" s="38" t="s">
        <v>15</v>
      </c>
      <c r="AF6" s="38"/>
      <c r="AG6" s="38"/>
      <c r="AH6" s="38" t="s">
        <v>15</v>
      </c>
      <c r="AI6" s="38">
        <v>1</v>
      </c>
      <c r="AJ6" s="38">
        <v>1</v>
      </c>
      <c r="AK6" s="38" t="s">
        <v>15</v>
      </c>
      <c r="AL6" s="38">
        <v>1</v>
      </c>
      <c r="AM6" s="34">
        <f t="shared" ref="AM6:AM24" si="3">(H6/$I$31+K6/$K$31+N6/$N$31+Q6/$Q$31+T6/$T$31+W6/$W$31+Z6/$Z$31+AC6/$AC$31+AF6/$AF$31+AI6/$AI$31+AL6/$AL$31)/(11)</f>
        <v>0.68181818181818177</v>
      </c>
      <c r="AN6" s="34">
        <f t="shared" si="0"/>
        <v>0.31818181818181818</v>
      </c>
      <c r="AO6" s="35">
        <f t="shared" ref="AO6:AO24" si="4">0.1*AN6+0.1*AM6</f>
        <v>0.1</v>
      </c>
      <c r="AP6" s="36">
        <v>10</v>
      </c>
      <c r="AQ6" s="37">
        <f t="shared" ref="AQ6:AQ24" si="5">AP6/$AP$31</f>
        <v>0.25</v>
      </c>
      <c r="AR6" s="37">
        <f t="shared" ref="AR6:AR24" si="6">AO6+0.8*AQ6</f>
        <v>0.30000000000000004</v>
      </c>
      <c r="AS6" s="39">
        <v>30</v>
      </c>
      <c r="AT6" s="37">
        <f>AS6/$AS$31</f>
        <v>0.6</v>
      </c>
      <c r="AU6" s="37">
        <f>AO6+0.8*AT6</f>
        <v>0.57999999999999996</v>
      </c>
      <c r="AV6" s="39">
        <v>2</v>
      </c>
      <c r="AW6" s="39">
        <f>IF(AU6&gt;=0.9,5,IF(AU6&gt;=0.8,4.5,IF(AU6&gt;=0.7,4,IF(AU6&gt;=0.6,3.5,IF(AU6&gt;=0.5,3,IF(AU6="","",2))))))</f>
        <v>3</v>
      </c>
      <c r="AX6" s="37">
        <f t="shared" ref="AX6:AX24" si="7">(0.5-AO6)/0.8</f>
        <v>0.5</v>
      </c>
      <c r="AY6" s="79"/>
      <c r="AZ6" s="79"/>
      <c r="BA6" s="79"/>
      <c r="BB6" s="79"/>
      <c r="BF6" s="81"/>
    </row>
    <row r="7" spans="1:58" s="80" customFormat="1">
      <c r="A7" s="49">
        <v>3</v>
      </c>
      <c r="B7" s="33" t="s">
        <v>27</v>
      </c>
      <c r="C7" s="33" t="s">
        <v>43</v>
      </c>
      <c r="D7" s="65">
        <v>250016</v>
      </c>
      <c r="E7" s="38" t="s">
        <v>15</v>
      </c>
      <c r="F7" s="38"/>
      <c r="G7" s="38" t="s">
        <v>15</v>
      </c>
      <c r="H7" s="38">
        <v>1</v>
      </c>
      <c r="I7" s="38">
        <v>0.8</v>
      </c>
      <c r="J7" s="38" t="s">
        <v>15</v>
      </c>
      <c r="K7" s="38">
        <v>1</v>
      </c>
      <c r="L7" s="38">
        <v>1</v>
      </c>
      <c r="M7" s="38" t="s">
        <v>15</v>
      </c>
      <c r="N7" s="38">
        <v>1</v>
      </c>
      <c r="O7" s="38">
        <v>0.65</v>
      </c>
      <c r="P7" s="38" t="s">
        <v>15</v>
      </c>
      <c r="Q7" s="38">
        <v>1</v>
      </c>
      <c r="R7" s="38">
        <v>1</v>
      </c>
      <c r="S7" s="38" t="s">
        <v>15</v>
      </c>
      <c r="T7" s="38">
        <v>1</v>
      </c>
      <c r="U7" s="38">
        <v>1</v>
      </c>
      <c r="V7" s="38" t="s">
        <v>15</v>
      </c>
      <c r="W7" s="38">
        <v>1</v>
      </c>
      <c r="X7" s="38">
        <v>1</v>
      </c>
      <c r="Y7" s="38" t="s">
        <v>15</v>
      </c>
      <c r="Z7" s="38">
        <v>1</v>
      </c>
      <c r="AA7" s="38">
        <v>1</v>
      </c>
      <c r="AB7" s="39" t="s">
        <v>15</v>
      </c>
      <c r="AC7" s="38">
        <v>1</v>
      </c>
      <c r="AD7" s="38">
        <v>1</v>
      </c>
      <c r="AE7" s="38" t="s">
        <v>15</v>
      </c>
      <c r="AF7" s="38">
        <v>1</v>
      </c>
      <c r="AG7" s="38">
        <v>0.4</v>
      </c>
      <c r="AH7" s="38" t="s">
        <v>15</v>
      </c>
      <c r="AI7" s="38">
        <v>1</v>
      </c>
      <c r="AJ7" s="38">
        <v>1</v>
      </c>
      <c r="AK7" s="38" t="s">
        <v>15</v>
      </c>
      <c r="AL7" s="38">
        <v>1</v>
      </c>
      <c r="AM7" s="34">
        <f t="shared" si="3"/>
        <v>1</v>
      </c>
      <c r="AN7" s="34">
        <f t="shared" si="0"/>
        <v>0.80454545454545467</v>
      </c>
      <c r="AO7" s="35">
        <f t="shared" si="4"/>
        <v>0.18045454545454548</v>
      </c>
      <c r="AP7" s="36">
        <v>19</v>
      </c>
      <c r="AQ7" s="37">
        <f t="shared" si="5"/>
        <v>0.47499999999999998</v>
      </c>
      <c r="AR7" s="37">
        <f t="shared" si="6"/>
        <v>0.56045454545454554</v>
      </c>
      <c r="AS7" s="39"/>
      <c r="AT7" s="37"/>
      <c r="AU7" s="37"/>
      <c r="AV7" s="39">
        <v>3</v>
      </c>
      <c r="AW7" s="39"/>
      <c r="AX7" s="37">
        <f t="shared" si="7"/>
        <v>0.39943181818181811</v>
      </c>
      <c r="BA7" s="79"/>
      <c r="BF7" s="81"/>
    </row>
    <row r="8" spans="1:58" s="80" customFormat="1">
      <c r="A8" s="49">
        <v>4</v>
      </c>
      <c r="B8" s="33" t="s">
        <v>27</v>
      </c>
      <c r="C8" s="33" t="s">
        <v>45</v>
      </c>
      <c r="D8" s="65">
        <v>250077</v>
      </c>
      <c r="E8" s="74" t="s">
        <v>15</v>
      </c>
      <c r="F8" s="38">
        <v>1</v>
      </c>
      <c r="G8" s="38" t="s">
        <v>15</v>
      </c>
      <c r="H8" s="38">
        <v>1</v>
      </c>
      <c r="I8" s="38">
        <v>1</v>
      </c>
      <c r="J8" s="38" t="s">
        <v>15</v>
      </c>
      <c r="K8" s="38">
        <v>1</v>
      </c>
      <c r="L8" s="38"/>
      <c r="M8" s="38" t="s">
        <v>15</v>
      </c>
      <c r="N8" s="38">
        <v>1</v>
      </c>
      <c r="O8" s="38">
        <v>0.7</v>
      </c>
      <c r="P8" s="38" t="s">
        <v>15</v>
      </c>
      <c r="Q8" s="38">
        <v>1</v>
      </c>
      <c r="R8" s="38">
        <v>0.5</v>
      </c>
      <c r="S8" s="38" t="s">
        <v>15</v>
      </c>
      <c r="T8" s="38"/>
      <c r="U8" s="38">
        <v>1</v>
      </c>
      <c r="V8" s="38" t="s">
        <v>15</v>
      </c>
      <c r="W8" s="38">
        <v>1</v>
      </c>
      <c r="X8" s="38">
        <v>1</v>
      </c>
      <c r="Y8" s="38" t="s">
        <v>15</v>
      </c>
      <c r="Z8" s="38"/>
      <c r="AA8" s="38">
        <v>1</v>
      </c>
      <c r="AB8" s="38" t="s">
        <v>15</v>
      </c>
      <c r="AC8" s="38"/>
      <c r="AD8" s="38">
        <v>1</v>
      </c>
      <c r="AE8" s="38" t="s">
        <v>15</v>
      </c>
      <c r="AF8" s="38">
        <v>1</v>
      </c>
      <c r="AG8" s="38">
        <v>0.4</v>
      </c>
      <c r="AH8" s="38" t="s">
        <v>15</v>
      </c>
      <c r="AI8" s="38">
        <v>1</v>
      </c>
      <c r="AJ8" s="38"/>
      <c r="AK8" s="38" t="s">
        <v>15</v>
      </c>
      <c r="AL8" s="38">
        <v>1</v>
      </c>
      <c r="AM8" s="34">
        <f t="shared" si="3"/>
        <v>0.72727272727272729</v>
      </c>
      <c r="AN8" s="34">
        <f t="shared" si="0"/>
        <v>0.69090909090909092</v>
      </c>
      <c r="AO8" s="35">
        <f t="shared" si="4"/>
        <v>0.14181818181818184</v>
      </c>
      <c r="AP8" s="36">
        <v>23</v>
      </c>
      <c r="AQ8" s="37">
        <f t="shared" si="5"/>
        <v>0.57499999999999996</v>
      </c>
      <c r="AR8" s="37">
        <f t="shared" si="6"/>
        <v>0.60181818181818181</v>
      </c>
      <c r="AS8" s="39"/>
      <c r="AT8" s="37"/>
      <c r="AU8" s="37"/>
      <c r="AV8" s="39">
        <v>3.5</v>
      </c>
      <c r="AW8" s="39"/>
      <c r="AX8" s="37">
        <f t="shared" si="7"/>
        <v>0.4477272727272727</v>
      </c>
      <c r="BA8" s="79"/>
      <c r="BF8" s="81"/>
    </row>
    <row r="9" spans="1:58" s="80" customFormat="1">
      <c r="A9" s="49">
        <v>5</v>
      </c>
      <c r="B9" s="33" t="s">
        <v>46</v>
      </c>
      <c r="C9" s="33" t="s">
        <v>47</v>
      </c>
      <c r="D9" s="65">
        <v>250094</v>
      </c>
      <c r="E9" s="38" t="s">
        <v>15</v>
      </c>
      <c r="F9" s="38">
        <v>0.5</v>
      </c>
      <c r="G9" s="38" t="s">
        <v>15</v>
      </c>
      <c r="H9" s="38">
        <v>1</v>
      </c>
      <c r="I9" s="38">
        <v>1</v>
      </c>
      <c r="J9" s="38" t="s">
        <v>15</v>
      </c>
      <c r="K9" s="38">
        <v>1</v>
      </c>
      <c r="L9" s="38">
        <v>1</v>
      </c>
      <c r="M9" s="38" t="s">
        <v>15</v>
      </c>
      <c r="N9" s="38">
        <v>1</v>
      </c>
      <c r="O9" s="38"/>
      <c r="P9" s="38" t="s">
        <v>69</v>
      </c>
      <c r="Q9" s="38"/>
      <c r="R9" s="38"/>
      <c r="S9" s="38" t="s">
        <v>15</v>
      </c>
      <c r="T9" s="38"/>
      <c r="U9" s="38">
        <v>1</v>
      </c>
      <c r="V9" s="38" t="s">
        <v>15</v>
      </c>
      <c r="W9" s="38">
        <v>1</v>
      </c>
      <c r="X9" s="38">
        <v>1</v>
      </c>
      <c r="Y9" s="38" t="s">
        <v>15</v>
      </c>
      <c r="Z9" s="38">
        <v>1</v>
      </c>
      <c r="AA9" s="38">
        <v>1</v>
      </c>
      <c r="AB9" s="38" t="s">
        <v>15</v>
      </c>
      <c r="AC9" s="38"/>
      <c r="AD9" s="38"/>
      <c r="AE9" s="38" t="s">
        <v>15</v>
      </c>
      <c r="AF9" s="38">
        <v>1</v>
      </c>
      <c r="AG9" s="38">
        <v>0.6</v>
      </c>
      <c r="AH9" s="38" t="s">
        <v>15</v>
      </c>
      <c r="AI9" s="38">
        <v>1</v>
      </c>
      <c r="AJ9" s="38"/>
      <c r="AK9" s="38" t="s">
        <v>15</v>
      </c>
      <c r="AL9" s="38">
        <v>1</v>
      </c>
      <c r="AM9" s="34">
        <f t="shared" si="3"/>
        <v>0.72727272727272729</v>
      </c>
      <c r="AN9" s="34">
        <f t="shared" si="0"/>
        <v>0.55454545454545456</v>
      </c>
      <c r="AO9" s="35">
        <f t="shared" si="4"/>
        <v>0.1281818181818182</v>
      </c>
      <c r="AP9" s="36">
        <v>30</v>
      </c>
      <c r="AQ9" s="37">
        <f t="shared" si="5"/>
        <v>0.75</v>
      </c>
      <c r="AR9" s="37">
        <f t="shared" si="6"/>
        <v>0.72818181818181826</v>
      </c>
      <c r="AS9" s="39"/>
      <c r="AT9" s="37"/>
      <c r="AU9" s="37"/>
      <c r="AV9" s="39">
        <v>4</v>
      </c>
      <c r="AW9" s="39"/>
      <c r="AX9" s="37">
        <f t="shared" si="7"/>
        <v>0.46477272727272728</v>
      </c>
      <c r="BA9" s="79"/>
      <c r="BF9" s="81"/>
    </row>
    <row r="10" spans="1:58" s="82" customFormat="1">
      <c r="A10" s="49">
        <v>6</v>
      </c>
      <c r="B10" s="33" t="s">
        <v>49</v>
      </c>
      <c r="C10" s="33" t="s">
        <v>50</v>
      </c>
      <c r="D10" s="65">
        <v>239834</v>
      </c>
      <c r="E10" s="38" t="s">
        <v>15</v>
      </c>
      <c r="F10" s="38">
        <v>1</v>
      </c>
      <c r="G10" s="39" t="s">
        <v>15</v>
      </c>
      <c r="H10" s="39">
        <v>1</v>
      </c>
      <c r="I10" s="39">
        <v>0.8</v>
      </c>
      <c r="J10" s="39" t="s">
        <v>69</v>
      </c>
      <c r="K10" s="39"/>
      <c r="L10" s="38">
        <v>1</v>
      </c>
      <c r="M10" s="39" t="s">
        <v>15</v>
      </c>
      <c r="N10" s="39">
        <v>1</v>
      </c>
      <c r="O10" s="39">
        <v>1</v>
      </c>
      <c r="P10" s="39" t="s">
        <v>15</v>
      </c>
      <c r="Q10" s="39">
        <v>1</v>
      </c>
      <c r="R10" s="39">
        <v>1</v>
      </c>
      <c r="S10" s="39" t="s">
        <v>15</v>
      </c>
      <c r="T10" s="39">
        <v>1</v>
      </c>
      <c r="U10" s="39">
        <v>1</v>
      </c>
      <c r="V10" s="39" t="s">
        <v>15</v>
      </c>
      <c r="W10" s="39">
        <v>1</v>
      </c>
      <c r="X10" s="39">
        <v>1</v>
      </c>
      <c r="Y10" s="39" t="s">
        <v>15</v>
      </c>
      <c r="Z10" s="39">
        <v>0.5</v>
      </c>
      <c r="AA10" s="39">
        <v>1</v>
      </c>
      <c r="AB10" s="38" t="s">
        <v>15</v>
      </c>
      <c r="AC10" s="39">
        <v>1</v>
      </c>
      <c r="AD10" s="39">
        <v>1</v>
      </c>
      <c r="AE10" s="39" t="s">
        <v>15</v>
      </c>
      <c r="AF10" s="39">
        <v>1</v>
      </c>
      <c r="AG10" s="39">
        <v>0.7</v>
      </c>
      <c r="AH10" s="39" t="s">
        <v>15</v>
      </c>
      <c r="AI10" s="39">
        <v>1</v>
      </c>
      <c r="AJ10" s="39">
        <v>1</v>
      </c>
      <c r="AK10" s="39" t="s">
        <v>15</v>
      </c>
      <c r="AL10" s="39">
        <v>1</v>
      </c>
      <c r="AM10" s="34">
        <f t="shared" si="3"/>
        <v>0.86363636363636365</v>
      </c>
      <c r="AN10" s="34">
        <f t="shared" si="0"/>
        <v>0.95454545454545459</v>
      </c>
      <c r="AO10" s="35">
        <f t="shared" si="4"/>
        <v>0.18181818181818182</v>
      </c>
      <c r="AP10" s="36">
        <v>30</v>
      </c>
      <c r="AQ10" s="37">
        <f t="shared" si="5"/>
        <v>0.75</v>
      </c>
      <c r="AR10" s="37">
        <f t="shared" si="6"/>
        <v>0.78181818181818197</v>
      </c>
      <c r="AS10" s="39"/>
      <c r="AT10" s="37"/>
      <c r="AU10" s="37"/>
      <c r="AV10" s="39">
        <v>4</v>
      </c>
      <c r="AW10" s="39"/>
      <c r="AX10" s="37">
        <f t="shared" si="7"/>
        <v>0.39772727272727271</v>
      </c>
      <c r="AY10" s="79"/>
      <c r="AZ10" s="79"/>
      <c r="BA10" s="79"/>
      <c r="BB10" s="79"/>
      <c r="BF10" s="79"/>
    </row>
    <row r="11" spans="1:58" s="82" customFormat="1">
      <c r="A11" s="49">
        <v>7</v>
      </c>
      <c r="B11" s="33" t="s">
        <v>71</v>
      </c>
      <c r="C11" s="33" t="s">
        <v>72</v>
      </c>
      <c r="D11" s="65">
        <v>234873</v>
      </c>
      <c r="E11" s="38" t="s">
        <v>15</v>
      </c>
      <c r="F11" s="38">
        <v>1</v>
      </c>
      <c r="G11" s="39" t="s">
        <v>69</v>
      </c>
      <c r="H11" s="39"/>
      <c r="I11" s="39">
        <v>1</v>
      </c>
      <c r="J11" s="39" t="s">
        <v>15</v>
      </c>
      <c r="K11" s="39">
        <v>0.5</v>
      </c>
      <c r="L11" s="38"/>
      <c r="M11" s="39" t="s">
        <v>15</v>
      </c>
      <c r="N11" s="39">
        <v>1</v>
      </c>
      <c r="O11" s="39">
        <v>0.1</v>
      </c>
      <c r="P11" s="39" t="s">
        <v>15</v>
      </c>
      <c r="Q11" s="39">
        <v>1</v>
      </c>
      <c r="R11" s="39"/>
      <c r="S11" s="39" t="s">
        <v>15</v>
      </c>
      <c r="T11" s="39">
        <v>1</v>
      </c>
      <c r="U11" s="39"/>
      <c r="V11" s="39" t="s">
        <v>15</v>
      </c>
      <c r="W11" s="39">
        <v>1</v>
      </c>
      <c r="X11" s="39"/>
      <c r="Y11" s="39" t="s">
        <v>15</v>
      </c>
      <c r="Z11" s="39">
        <v>1</v>
      </c>
      <c r="AA11" s="39">
        <v>1</v>
      </c>
      <c r="AB11" s="38" t="s">
        <v>15</v>
      </c>
      <c r="AC11" s="39"/>
      <c r="AD11" s="39"/>
      <c r="AE11" s="39" t="s">
        <v>15</v>
      </c>
      <c r="AF11" s="39"/>
      <c r="AG11" s="39"/>
      <c r="AH11" s="39" t="s">
        <v>15</v>
      </c>
      <c r="AI11" s="39">
        <v>1</v>
      </c>
      <c r="AJ11" s="39"/>
      <c r="AK11" s="39" t="s">
        <v>15</v>
      </c>
      <c r="AL11" s="39">
        <v>1</v>
      </c>
      <c r="AM11" s="34">
        <f t="shared" si="3"/>
        <v>0.68181818181818177</v>
      </c>
      <c r="AN11" s="34">
        <f t="shared" si="0"/>
        <v>0.2818181818181818</v>
      </c>
      <c r="AO11" s="35">
        <f t="shared" si="4"/>
        <v>9.636363636363636E-2</v>
      </c>
      <c r="AP11" s="36">
        <v>32</v>
      </c>
      <c r="AQ11" s="37">
        <f t="shared" si="5"/>
        <v>0.8</v>
      </c>
      <c r="AR11" s="37">
        <f t="shared" si="6"/>
        <v>0.73636363636363644</v>
      </c>
      <c r="AS11" s="39"/>
      <c r="AT11" s="37"/>
      <c r="AU11" s="37"/>
      <c r="AV11" s="39">
        <v>4</v>
      </c>
      <c r="AW11" s="39"/>
      <c r="AX11" s="37">
        <f t="shared" si="7"/>
        <v>0.50454545454545452</v>
      </c>
      <c r="AY11" s="79"/>
      <c r="AZ11" s="79"/>
      <c r="BA11" s="79"/>
      <c r="BB11" s="79"/>
      <c r="BF11" s="79"/>
    </row>
    <row r="12" spans="1:58" s="82" customFormat="1">
      <c r="A12" s="49">
        <v>8</v>
      </c>
      <c r="B12" s="33" t="s">
        <v>27</v>
      </c>
      <c r="C12" s="33" t="s">
        <v>76</v>
      </c>
      <c r="D12" s="65"/>
      <c r="E12" s="38"/>
      <c r="F12" s="38"/>
      <c r="G12" s="39"/>
      <c r="H12" s="39"/>
      <c r="I12" s="39"/>
      <c r="J12" s="39"/>
      <c r="K12" s="39"/>
      <c r="L12" s="38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8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4"/>
      <c r="AN12" s="34"/>
      <c r="AO12" s="35"/>
      <c r="AP12" s="36">
        <v>0</v>
      </c>
      <c r="AQ12" s="37">
        <f t="shared" si="5"/>
        <v>0</v>
      </c>
      <c r="AR12" s="37">
        <f t="shared" si="6"/>
        <v>0</v>
      </c>
      <c r="AS12" s="39"/>
      <c r="AT12" s="37"/>
      <c r="AU12" s="37"/>
      <c r="AV12" s="39">
        <v>2</v>
      </c>
      <c r="AW12" s="39" t="s">
        <v>75</v>
      </c>
      <c r="AX12" s="37">
        <f t="shared" si="7"/>
        <v>0.625</v>
      </c>
      <c r="AY12" s="79"/>
      <c r="AZ12" s="79"/>
      <c r="BA12" s="79"/>
      <c r="BB12" s="79"/>
      <c r="BF12" s="79"/>
    </row>
    <row r="13" spans="1:58" s="82" customFormat="1">
      <c r="A13" s="49">
        <v>9</v>
      </c>
      <c r="B13" s="33" t="s">
        <v>29</v>
      </c>
      <c r="C13" s="33" t="s">
        <v>28</v>
      </c>
      <c r="D13" s="65">
        <v>240303</v>
      </c>
      <c r="E13" s="38" t="s">
        <v>15</v>
      </c>
      <c r="F13" s="38">
        <v>0.5</v>
      </c>
      <c r="G13" s="38" t="s">
        <v>15</v>
      </c>
      <c r="H13" s="38"/>
      <c r="I13" s="38"/>
      <c r="J13" s="38" t="s">
        <v>69</v>
      </c>
      <c r="K13" s="39"/>
      <c r="L13" s="38">
        <v>1</v>
      </c>
      <c r="M13" s="39" t="s">
        <v>15</v>
      </c>
      <c r="N13" s="39">
        <v>1</v>
      </c>
      <c r="O13" s="39">
        <v>0.6</v>
      </c>
      <c r="P13" s="39" t="s">
        <v>15</v>
      </c>
      <c r="Q13" s="39">
        <v>1</v>
      </c>
      <c r="R13" s="39">
        <v>0.15</v>
      </c>
      <c r="S13" s="39" t="s">
        <v>15</v>
      </c>
      <c r="T13" s="39"/>
      <c r="U13" s="39"/>
      <c r="V13" s="39" t="s">
        <v>15</v>
      </c>
      <c r="W13" s="39">
        <v>1</v>
      </c>
      <c r="X13" s="39">
        <v>0.6</v>
      </c>
      <c r="Y13" s="39" t="s">
        <v>15</v>
      </c>
      <c r="Z13" s="39">
        <v>0.5</v>
      </c>
      <c r="AA13" s="39"/>
      <c r="AB13" s="38" t="s">
        <v>15</v>
      </c>
      <c r="AC13" s="39"/>
      <c r="AD13" s="39"/>
      <c r="AE13" s="39" t="s">
        <v>15</v>
      </c>
      <c r="AF13" s="39">
        <v>1</v>
      </c>
      <c r="AG13" s="39"/>
      <c r="AH13" s="39" t="s">
        <v>69</v>
      </c>
      <c r="AI13" s="39"/>
      <c r="AJ13" s="39"/>
      <c r="AK13" s="39" t="s">
        <v>15</v>
      </c>
      <c r="AL13" s="39">
        <v>1</v>
      </c>
      <c r="AM13" s="34">
        <f t="shared" si="3"/>
        <v>0.5</v>
      </c>
      <c r="AN13" s="34">
        <f t="shared" si="0"/>
        <v>0.25909090909090909</v>
      </c>
      <c r="AO13" s="35">
        <f t="shared" si="4"/>
        <v>7.5909090909090912E-2</v>
      </c>
      <c r="AP13" s="36">
        <v>20</v>
      </c>
      <c r="AQ13" s="37">
        <f t="shared" si="5"/>
        <v>0.5</v>
      </c>
      <c r="AR13" s="37">
        <f t="shared" si="6"/>
        <v>0.47590909090909095</v>
      </c>
      <c r="AS13" s="39">
        <v>25</v>
      </c>
      <c r="AT13" s="37">
        <f>AS13/$AS$31</f>
        <v>0.5</v>
      </c>
      <c r="AU13" s="37">
        <f>AO13+0.8*AT13</f>
        <v>0.47590909090909095</v>
      </c>
      <c r="AV13" s="39">
        <v>2</v>
      </c>
      <c r="AW13" s="39">
        <f>IF(AU13&gt;=0.9,5,IF(AU13&gt;=0.8,4.5,IF(AU13&gt;=0.7,4,IF(AU13&gt;=0.6,3.5,IF(AU13&gt;=0.5,3,IF(AU13="","",2))))))</f>
        <v>2</v>
      </c>
      <c r="AX13" s="37">
        <f t="shared" si="7"/>
        <v>0.53011363636363629</v>
      </c>
      <c r="AY13" s="79"/>
      <c r="AZ13" s="79"/>
      <c r="BA13" s="79"/>
      <c r="BB13" s="79"/>
      <c r="BF13" s="79"/>
    </row>
    <row r="14" spans="1:58" s="80" customFormat="1">
      <c r="A14" s="49">
        <v>10</v>
      </c>
      <c r="B14" s="33" t="s">
        <v>51</v>
      </c>
      <c r="C14" s="33" t="s">
        <v>52</v>
      </c>
      <c r="D14" s="65">
        <v>240183</v>
      </c>
      <c r="E14" s="38" t="s">
        <v>15</v>
      </c>
      <c r="F14" s="38"/>
      <c r="G14" s="38" t="s">
        <v>15</v>
      </c>
      <c r="H14" s="38">
        <v>1</v>
      </c>
      <c r="I14" s="38"/>
      <c r="J14" s="38" t="s">
        <v>69</v>
      </c>
      <c r="K14" s="38"/>
      <c r="L14" s="38"/>
      <c r="M14" s="38" t="s">
        <v>69</v>
      </c>
      <c r="N14" s="38"/>
      <c r="O14" s="38"/>
      <c r="P14" s="38" t="s">
        <v>69</v>
      </c>
      <c r="Q14" s="38"/>
      <c r="R14" s="38"/>
      <c r="S14" s="38" t="s">
        <v>69</v>
      </c>
      <c r="T14" s="38"/>
      <c r="U14" s="38"/>
      <c r="V14" s="38" t="s">
        <v>69</v>
      </c>
      <c r="W14" s="38"/>
      <c r="X14" s="38"/>
      <c r="Y14" s="38" t="s">
        <v>69</v>
      </c>
      <c r="Z14" s="38"/>
      <c r="AA14" s="38"/>
      <c r="AB14" s="38" t="s">
        <v>69</v>
      </c>
      <c r="AC14" s="38"/>
      <c r="AD14" s="38"/>
      <c r="AE14" s="38" t="s">
        <v>69</v>
      </c>
      <c r="AF14" s="38"/>
      <c r="AG14" s="38"/>
      <c r="AH14" s="38" t="s">
        <v>69</v>
      </c>
      <c r="AI14" s="38"/>
      <c r="AJ14" s="38"/>
      <c r="AK14" s="38" t="s">
        <v>69</v>
      </c>
      <c r="AL14" s="38"/>
      <c r="AM14" s="34">
        <f t="shared" si="3"/>
        <v>9.0909090909090912E-2</v>
      </c>
      <c r="AN14" s="34">
        <f t="shared" si="0"/>
        <v>0</v>
      </c>
      <c r="AO14" s="35">
        <f t="shared" si="4"/>
        <v>9.0909090909090922E-3</v>
      </c>
      <c r="AP14" s="36"/>
      <c r="AQ14" s="37">
        <f t="shared" si="5"/>
        <v>0</v>
      </c>
      <c r="AR14" s="37">
        <f t="shared" si="6"/>
        <v>9.0909090909090922E-3</v>
      </c>
      <c r="AS14" s="39"/>
      <c r="AT14" s="37"/>
      <c r="AU14" s="37"/>
      <c r="AV14" s="39" t="s">
        <v>75</v>
      </c>
      <c r="AW14" s="39" t="s">
        <v>75</v>
      </c>
      <c r="AX14" s="37">
        <f t="shared" si="7"/>
        <v>0.61363636363636365</v>
      </c>
      <c r="BA14" s="79"/>
      <c r="BF14" s="81"/>
    </row>
    <row r="15" spans="1:58" s="80" customFormat="1">
      <c r="A15" s="49">
        <v>11</v>
      </c>
      <c r="B15" s="33" t="s">
        <v>29</v>
      </c>
      <c r="C15" s="33" t="s">
        <v>53</v>
      </c>
      <c r="D15" s="65">
        <v>241646</v>
      </c>
      <c r="E15" s="38" t="s">
        <v>15</v>
      </c>
      <c r="F15" s="38">
        <v>0.8</v>
      </c>
      <c r="G15" s="38" t="s">
        <v>69</v>
      </c>
      <c r="H15" s="38"/>
      <c r="I15" s="38">
        <v>0.8</v>
      </c>
      <c r="J15" s="38" t="s">
        <v>69</v>
      </c>
      <c r="K15" s="38"/>
      <c r="L15" s="38"/>
      <c r="M15" s="38" t="s">
        <v>69</v>
      </c>
      <c r="N15" s="38"/>
      <c r="O15" s="38"/>
      <c r="P15" s="38" t="s">
        <v>69</v>
      </c>
      <c r="Q15" s="38"/>
      <c r="R15" s="38"/>
      <c r="S15" s="38" t="s">
        <v>69</v>
      </c>
      <c r="T15" s="38"/>
      <c r="U15" s="38"/>
      <c r="V15" s="38" t="s">
        <v>69</v>
      </c>
      <c r="W15" s="38"/>
      <c r="X15" s="38"/>
      <c r="Y15" s="38" t="s">
        <v>69</v>
      </c>
      <c r="Z15" s="38"/>
      <c r="AA15" s="38"/>
      <c r="AB15" s="38" t="s">
        <v>69</v>
      </c>
      <c r="AC15" s="38"/>
      <c r="AD15" s="38"/>
      <c r="AE15" s="38" t="s">
        <v>69</v>
      </c>
      <c r="AF15" s="38"/>
      <c r="AG15" s="38"/>
      <c r="AH15" s="38" t="s">
        <v>69</v>
      </c>
      <c r="AI15" s="38"/>
      <c r="AJ15" s="38"/>
      <c r="AK15" s="38" t="s">
        <v>69</v>
      </c>
      <c r="AL15" s="38"/>
      <c r="AM15" s="34">
        <f t="shared" si="3"/>
        <v>0</v>
      </c>
      <c r="AN15" s="34">
        <f t="shared" si="0"/>
        <v>0.14545454545454548</v>
      </c>
      <c r="AO15" s="35">
        <f t="shared" si="4"/>
        <v>1.4545454545454549E-2</v>
      </c>
      <c r="AP15" s="36">
        <v>11</v>
      </c>
      <c r="AQ15" s="37">
        <f t="shared" si="5"/>
        <v>0.27500000000000002</v>
      </c>
      <c r="AR15" s="37">
        <f t="shared" si="6"/>
        <v>0.23454545454545458</v>
      </c>
      <c r="AS15" s="39">
        <v>35</v>
      </c>
      <c r="AT15" s="37">
        <f>AS15/$AS$31</f>
        <v>0.7</v>
      </c>
      <c r="AU15" s="37">
        <f>AO15+0.8*AT15</f>
        <v>0.57454545454545447</v>
      </c>
      <c r="AV15" s="39">
        <v>2</v>
      </c>
      <c r="AW15" s="39">
        <f>IF(AU15&gt;=0.9,5,IF(AU15&gt;=0.8,4.5,IF(AU15&gt;=0.7,4,IF(AU15&gt;=0.6,3.5,IF(AU15&gt;=0.5,3,IF(AU15="","",2))))))</f>
        <v>3</v>
      </c>
      <c r="AX15" s="37">
        <f t="shared" si="7"/>
        <v>0.60681818181818181</v>
      </c>
      <c r="BA15" s="79"/>
      <c r="BF15" s="81"/>
    </row>
    <row r="16" spans="1:58" s="80" customFormat="1">
      <c r="A16" s="49">
        <v>12</v>
      </c>
      <c r="B16" s="33" t="s">
        <v>65</v>
      </c>
      <c r="C16" s="33" t="s">
        <v>70</v>
      </c>
      <c r="D16" s="65">
        <v>251771</v>
      </c>
      <c r="E16" s="38"/>
      <c r="F16" s="38"/>
      <c r="G16" s="38"/>
      <c r="H16" s="38"/>
      <c r="I16" s="38"/>
      <c r="J16" s="38" t="s">
        <v>15</v>
      </c>
      <c r="K16" s="38"/>
      <c r="L16" s="38"/>
      <c r="M16" s="38" t="s">
        <v>15</v>
      </c>
      <c r="N16" s="38">
        <v>1</v>
      </c>
      <c r="O16" s="38"/>
      <c r="P16" s="38" t="s">
        <v>69</v>
      </c>
      <c r="Q16" s="38"/>
      <c r="R16" s="38"/>
      <c r="S16" s="38" t="s">
        <v>69</v>
      </c>
      <c r="T16" s="38"/>
      <c r="U16" s="38"/>
      <c r="V16" s="38" t="s">
        <v>69</v>
      </c>
      <c r="W16" s="38"/>
      <c r="X16" s="38"/>
      <c r="Y16" s="38" t="s">
        <v>69</v>
      </c>
      <c r="Z16" s="38"/>
      <c r="AA16" s="38"/>
      <c r="AB16" s="38" t="s">
        <v>69</v>
      </c>
      <c r="AC16" s="38"/>
      <c r="AD16" s="38"/>
      <c r="AE16" s="38" t="s">
        <v>69</v>
      </c>
      <c r="AF16" s="38"/>
      <c r="AG16" s="38"/>
      <c r="AH16" s="38" t="s">
        <v>69</v>
      </c>
      <c r="AI16" s="38"/>
      <c r="AJ16" s="38"/>
      <c r="AK16" s="38" t="s">
        <v>69</v>
      </c>
      <c r="AL16" s="38"/>
      <c r="AM16" s="34">
        <f t="shared" si="3"/>
        <v>9.0909090909090912E-2</v>
      </c>
      <c r="AN16" s="34">
        <f t="shared" si="0"/>
        <v>0</v>
      </c>
      <c r="AO16" s="35">
        <f t="shared" si="4"/>
        <v>9.0909090909090922E-3</v>
      </c>
      <c r="AP16" s="36">
        <v>0</v>
      </c>
      <c r="AQ16" s="37">
        <f t="shared" si="5"/>
        <v>0</v>
      </c>
      <c r="AR16" s="37">
        <f t="shared" si="6"/>
        <v>9.0909090909090922E-3</v>
      </c>
      <c r="AS16" s="39">
        <v>36</v>
      </c>
      <c r="AT16" s="37">
        <f>AS16/$AS$31</f>
        <v>0.72</v>
      </c>
      <c r="AU16" s="37">
        <f>AO16+0.8*AT16</f>
        <v>0.58509090909090899</v>
      </c>
      <c r="AV16" s="39">
        <v>2</v>
      </c>
      <c r="AW16" s="39">
        <f>IF(AU16&gt;=0.9,5,IF(AU16&gt;=0.8,4.5,IF(AU16&gt;=0.7,4,IF(AU16&gt;=0.6,3.5,IF(AU16&gt;=0.5,3,IF(AU16="","",2))))))</f>
        <v>3</v>
      </c>
      <c r="AX16" s="37">
        <f t="shared" si="7"/>
        <v>0.61363636363636365</v>
      </c>
      <c r="BA16" s="79"/>
      <c r="BF16" s="81"/>
    </row>
    <row r="17" spans="1:58" s="80" customFormat="1">
      <c r="A17" s="49">
        <v>13</v>
      </c>
      <c r="B17" s="33" t="s">
        <v>30</v>
      </c>
      <c r="C17" s="33" t="s">
        <v>55</v>
      </c>
      <c r="D17" s="65">
        <v>240214</v>
      </c>
      <c r="E17" s="38" t="s">
        <v>15</v>
      </c>
      <c r="F17" s="38">
        <v>1</v>
      </c>
      <c r="G17" s="38" t="s">
        <v>15</v>
      </c>
      <c r="H17" s="38"/>
      <c r="I17" s="38"/>
      <c r="J17" s="38" t="s">
        <v>69</v>
      </c>
      <c r="K17" s="38"/>
      <c r="L17" s="38"/>
      <c r="M17" s="38" t="s">
        <v>69</v>
      </c>
      <c r="N17" s="38"/>
      <c r="O17" s="38"/>
      <c r="P17" s="38" t="s">
        <v>69</v>
      </c>
      <c r="Q17" s="38"/>
      <c r="R17" s="38"/>
      <c r="S17" s="38" t="s">
        <v>69</v>
      </c>
      <c r="T17" s="38"/>
      <c r="U17" s="38"/>
      <c r="V17" s="38" t="s">
        <v>69</v>
      </c>
      <c r="W17" s="38"/>
      <c r="X17" s="38"/>
      <c r="Y17" s="38" t="s">
        <v>69</v>
      </c>
      <c r="Z17" s="38"/>
      <c r="AA17" s="38"/>
      <c r="AB17" s="38" t="s">
        <v>69</v>
      </c>
      <c r="AC17" s="38"/>
      <c r="AD17" s="38"/>
      <c r="AE17" s="38" t="s">
        <v>69</v>
      </c>
      <c r="AF17" s="38"/>
      <c r="AG17" s="38"/>
      <c r="AH17" s="38" t="s">
        <v>69</v>
      </c>
      <c r="AI17" s="38"/>
      <c r="AJ17" s="38"/>
      <c r="AK17" s="38" t="s">
        <v>69</v>
      </c>
      <c r="AL17" s="38"/>
      <c r="AM17" s="34">
        <f t="shared" si="3"/>
        <v>0</v>
      </c>
      <c r="AN17" s="34">
        <f t="shared" si="0"/>
        <v>9.0909090909090912E-2</v>
      </c>
      <c r="AO17" s="35">
        <f t="shared" si="4"/>
        <v>9.0909090909090922E-3</v>
      </c>
      <c r="AP17" s="36"/>
      <c r="AQ17" s="37">
        <f t="shared" si="5"/>
        <v>0</v>
      </c>
      <c r="AR17" s="37">
        <f t="shared" si="6"/>
        <v>9.0909090909090922E-3</v>
      </c>
      <c r="AS17" s="39"/>
      <c r="AT17" s="37"/>
      <c r="AU17" s="37"/>
      <c r="AV17" s="39" t="s">
        <v>75</v>
      </c>
      <c r="AW17" s="39" t="s">
        <v>75</v>
      </c>
      <c r="AX17" s="37">
        <f t="shared" si="7"/>
        <v>0.61363636363636365</v>
      </c>
      <c r="BA17" s="79"/>
      <c r="BF17" s="81"/>
    </row>
    <row r="18" spans="1:58" s="80" customFormat="1">
      <c r="A18" s="49">
        <v>14</v>
      </c>
      <c r="B18" s="33" t="s">
        <v>56</v>
      </c>
      <c r="C18" s="33" t="s">
        <v>57</v>
      </c>
      <c r="D18" s="65">
        <v>250461</v>
      </c>
      <c r="E18" s="38" t="s">
        <v>15</v>
      </c>
      <c r="F18" s="38">
        <v>0.8</v>
      </c>
      <c r="G18" s="38" t="s">
        <v>15</v>
      </c>
      <c r="H18" s="38">
        <v>1</v>
      </c>
      <c r="I18" s="38">
        <v>1</v>
      </c>
      <c r="J18" s="38" t="s">
        <v>15</v>
      </c>
      <c r="K18" s="38">
        <v>1</v>
      </c>
      <c r="L18" s="38"/>
      <c r="M18" s="38" t="s">
        <v>15</v>
      </c>
      <c r="N18" s="38">
        <v>1</v>
      </c>
      <c r="O18" s="38">
        <v>0.7</v>
      </c>
      <c r="P18" s="38" t="s">
        <v>15</v>
      </c>
      <c r="Q18" s="38">
        <v>1</v>
      </c>
      <c r="R18" s="38">
        <v>0.25</v>
      </c>
      <c r="S18" s="38" t="s">
        <v>15</v>
      </c>
      <c r="T18" s="38">
        <v>1</v>
      </c>
      <c r="U18" s="38">
        <v>1</v>
      </c>
      <c r="V18" s="38" t="s">
        <v>15</v>
      </c>
      <c r="W18" s="38">
        <v>1</v>
      </c>
      <c r="X18" s="38">
        <v>0.7</v>
      </c>
      <c r="Y18" s="38" t="s">
        <v>15</v>
      </c>
      <c r="Z18" s="38">
        <v>1</v>
      </c>
      <c r="AA18" s="38">
        <v>1</v>
      </c>
      <c r="AB18" s="38" t="s">
        <v>15</v>
      </c>
      <c r="AC18" s="38">
        <v>1</v>
      </c>
      <c r="AD18" s="38"/>
      <c r="AE18" s="38" t="s">
        <v>15</v>
      </c>
      <c r="AF18" s="38"/>
      <c r="AG18" s="38">
        <v>0.4</v>
      </c>
      <c r="AH18" s="38" t="s">
        <v>15</v>
      </c>
      <c r="AI18" s="38">
        <v>1</v>
      </c>
      <c r="AJ18" s="38"/>
      <c r="AK18" s="38" t="s">
        <v>15</v>
      </c>
      <c r="AL18" s="38">
        <v>1</v>
      </c>
      <c r="AM18" s="34">
        <f t="shared" si="3"/>
        <v>0.90909090909090906</v>
      </c>
      <c r="AN18" s="34">
        <f t="shared" si="0"/>
        <v>0.53181818181818186</v>
      </c>
      <c r="AO18" s="35">
        <f t="shared" si="4"/>
        <v>0.1440909090909091</v>
      </c>
      <c r="AP18" s="36">
        <v>15</v>
      </c>
      <c r="AQ18" s="37">
        <f t="shared" si="5"/>
        <v>0.375</v>
      </c>
      <c r="AR18" s="37">
        <f t="shared" si="6"/>
        <v>0.44409090909090915</v>
      </c>
      <c r="AS18" s="39">
        <v>38</v>
      </c>
      <c r="AT18" s="37">
        <f>AS18/$AS$31</f>
        <v>0.76</v>
      </c>
      <c r="AU18" s="37">
        <f>AO18+0.8*AT18</f>
        <v>0.75209090909090914</v>
      </c>
      <c r="AV18" s="39">
        <v>2</v>
      </c>
      <c r="AW18" s="39">
        <f>IF(AU18&gt;=0.9,5,IF(AU18&gt;=0.8,4.5,IF(AU18&gt;=0.7,4,IF(AU18&gt;=0.6,3.5,IF(AU18&gt;=0.5,3,IF(AU18="","",2))))))</f>
        <v>4</v>
      </c>
      <c r="AX18" s="37">
        <f t="shared" si="7"/>
        <v>0.44488636363636358</v>
      </c>
      <c r="BA18" s="79"/>
      <c r="BF18" s="81"/>
    </row>
    <row r="19" spans="1:58" s="80" customFormat="1">
      <c r="A19" s="49">
        <v>15</v>
      </c>
      <c r="B19" s="33" t="s">
        <v>73</v>
      </c>
      <c r="C19" s="33" t="s">
        <v>74</v>
      </c>
      <c r="D19" s="65">
        <v>250502</v>
      </c>
      <c r="E19" s="38" t="s">
        <v>15</v>
      </c>
      <c r="F19" s="38"/>
      <c r="G19" s="38" t="s">
        <v>15</v>
      </c>
      <c r="H19" s="38">
        <v>1</v>
      </c>
      <c r="I19" s="38"/>
      <c r="J19" s="38" t="s">
        <v>69</v>
      </c>
      <c r="K19" s="38">
        <v>1</v>
      </c>
      <c r="L19" s="38"/>
      <c r="M19" s="38" t="s">
        <v>15</v>
      </c>
      <c r="N19" s="38">
        <v>1</v>
      </c>
      <c r="O19" s="38"/>
      <c r="P19" s="38" t="s">
        <v>69</v>
      </c>
      <c r="Q19" s="38"/>
      <c r="R19" s="38"/>
      <c r="S19" s="38" t="s">
        <v>15</v>
      </c>
      <c r="T19" s="38"/>
      <c r="U19" s="38">
        <v>1</v>
      </c>
      <c r="V19" s="38" t="s">
        <v>15</v>
      </c>
      <c r="W19" s="38">
        <v>1</v>
      </c>
      <c r="X19" s="38">
        <v>0.6</v>
      </c>
      <c r="Y19" s="38" t="s">
        <v>15</v>
      </c>
      <c r="Z19" s="38"/>
      <c r="AA19" s="38">
        <v>1</v>
      </c>
      <c r="AB19" s="38" t="s">
        <v>15</v>
      </c>
      <c r="AC19" s="38">
        <v>1</v>
      </c>
      <c r="AD19" s="38"/>
      <c r="AE19" s="38" t="s">
        <v>15</v>
      </c>
      <c r="AF19" s="38"/>
      <c r="AG19" s="38"/>
      <c r="AH19" s="38" t="s">
        <v>15</v>
      </c>
      <c r="AI19" s="38">
        <v>1</v>
      </c>
      <c r="AJ19" s="38">
        <v>1</v>
      </c>
      <c r="AK19" s="38" t="s">
        <v>15</v>
      </c>
      <c r="AL19" s="38">
        <v>1</v>
      </c>
      <c r="AM19" s="34">
        <f t="shared" si="3"/>
        <v>0.63636363636363635</v>
      </c>
      <c r="AN19" s="34">
        <f t="shared" si="0"/>
        <v>0.32727272727272727</v>
      </c>
      <c r="AO19" s="35">
        <f t="shared" si="4"/>
        <v>9.6363636363636374E-2</v>
      </c>
      <c r="AP19" s="36">
        <v>10</v>
      </c>
      <c r="AQ19" s="37">
        <f t="shared" si="5"/>
        <v>0.25</v>
      </c>
      <c r="AR19" s="37">
        <f t="shared" si="6"/>
        <v>0.29636363636363638</v>
      </c>
      <c r="AS19" s="39">
        <v>0</v>
      </c>
      <c r="AT19" s="37">
        <f>AS19/$AS$31</f>
        <v>0</v>
      </c>
      <c r="AU19" s="37">
        <f>AO19+0.8*AT19</f>
        <v>9.6363636363636374E-2</v>
      </c>
      <c r="AV19" s="39">
        <v>2</v>
      </c>
      <c r="AW19" s="39">
        <f>IF(AU19&gt;=0.9,5,IF(AU19&gt;=0.8,4.5,IF(AU19&gt;=0.7,4,IF(AU19&gt;=0.6,3.5,IF(AU19&gt;=0.5,3,IF(AU19="","",2))))))</f>
        <v>2</v>
      </c>
      <c r="AX19" s="37">
        <f t="shared" si="7"/>
        <v>0.50454545454545452</v>
      </c>
      <c r="BA19" s="79"/>
      <c r="BF19" s="81"/>
    </row>
    <row r="20" spans="1:58" s="80" customFormat="1">
      <c r="A20" s="49">
        <v>16</v>
      </c>
      <c r="B20" s="33" t="s">
        <v>49</v>
      </c>
      <c r="C20" s="33" t="s">
        <v>58</v>
      </c>
      <c r="D20" s="65">
        <v>250525</v>
      </c>
      <c r="E20" s="38" t="s">
        <v>15</v>
      </c>
      <c r="F20" s="38">
        <v>1</v>
      </c>
      <c r="G20" s="38" t="s">
        <v>15</v>
      </c>
      <c r="H20" s="38"/>
      <c r="I20" s="38"/>
      <c r="J20" s="38" t="s">
        <v>15</v>
      </c>
      <c r="K20" s="38"/>
      <c r="L20" s="38"/>
      <c r="M20" s="38" t="s">
        <v>69</v>
      </c>
      <c r="N20" s="38"/>
      <c r="O20" s="38"/>
      <c r="P20" s="38" t="s">
        <v>69</v>
      </c>
      <c r="Q20" s="38"/>
      <c r="R20" s="38"/>
      <c r="S20" s="38" t="s">
        <v>69</v>
      </c>
      <c r="T20" s="38"/>
      <c r="U20" s="38"/>
      <c r="V20" s="38" t="s">
        <v>69</v>
      </c>
      <c r="W20" s="38"/>
      <c r="X20" s="38"/>
      <c r="Y20" s="38" t="s">
        <v>69</v>
      </c>
      <c r="Z20" s="38"/>
      <c r="AA20" s="38"/>
      <c r="AB20" s="38" t="s">
        <v>69</v>
      </c>
      <c r="AC20" s="38"/>
      <c r="AD20" s="38"/>
      <c r="AE20" s="38" t="s">
        <v>69</v>
      </c>
      <c r="AF20" s="38"/>
      <c r="AG20" s="38"/>
      <c r="AH20" s="38" t="s">
        <v>69</v>
      </c>
      <c r="AI20" s="38"/>
      <c r="AJ20" s="38"/>
      <c r="AK20" s="38" t="s">
        <v>69</v>
      </c>
      <c r="AL20" s="38"/>
      <c r="AM20" s="34">
        <f t="shared" si="3"/>
        <v>0</v>
      </c>
      <c r="AN20" s="34">
        <f t="shared" si="0"/>
        <v>9.0909090909090912E-2</v>
      </c>
      <c r="AO20" s="35">
        <f t="shared" si="4"/>
        <v>9.0909090909090922E-3</v>
      </c>
      <c r="AP20" s="36">
        <v>14</v>
      </c>
      <c r="AQ20" s="37">
        <f t="shared" si="5"/>
        <v>0.35</v>
      </c>
      <c r="AR20" s="37">
        <f t="shared" si="6"/>
        <v>0.28909090909090907</v>
      </c>
      <c r="AS20" s="39"/>
      <c r="AT20" s="37"/>
      <c r="AU20" s="37"/>
      <c r="AV20" s="39">
        <v>2</v>
      </c>
      <c r="AW20" s="39" t="s">
        <v>75</v>
      </c>
      <c r="AX20" s="37">
        <f t="shared" si="7"/>
        <v>0.61363636363636365</v>
      </c>
      <c r="BA20" s="79"/>
      <c r="BF20" s="81"/>
    </row>
    <row r="21" spans="1:58" s="80" customFormat="1">
      <c r="A21" s="49">
        <v>17</v>
      </c>
      <c r="B21" s="33" t="s">
        <v>35</v>
      </c>
      <c r="C21" s="33" t="s">
        <v>59</v>
      </c>
      <c r="D21" s="65">
        <v>250530</v>
      </c>
      <c r="E21" s="38" t="s">
        <v>15</v>
      </c>
      <c r="F21" s="38">
        <v>0.5</v>
      </c>
      <c r="G21" s="38" t="s">
        <v>15</v>
      </c>
      <c r="H21" s="38"/>
      <c r="I21" s="38">
        <v>1</v>
      </c>
      <c r="J21" s="38" t="s">
        <v>15</v>
      </c>
      <c r="K21" s="38"/>
      <c r="L21" s="38"/>
      <c r="M21" s="38" t="s">
        <v>69</v>
      </c>
      <c r="N21" s="38"/>
      <c r="O21" s="38">
        <v>0.75</v>
      </c>
      <c r="P21" s="38" t="s">
        <v>15</v>
      </c>
      <c r="Q21" s="38">
        <v>1</v>
      </c>
      <c r="R21" s="38">
        <v>1</v>
      </c>
      <c r="S21" s="38" t="s">
        <v>15</v>
      </c>
      <c r="T21" s="38"/>
      <c r="U21" s="38"/>
      <c r="V21" s="38" t="s">
        <v>15</v>
      </c>
      <c r="W21" s="38">
        <v>1</v>
      </c>
      <c r="X21" s="38"/>
      <c r="Y21" s="38" t="s">
        <v>15</v>
      </c>
      <c r="Z21" s="38"/>
      <c r="AA21" s="38">
        <v>1</v>
      </c>
      <c r="AB21" s="38" t="s">
        <v>15</v>
      </c>
      <c r="AC21" s="38"/>
      <c r="AD21" s="38"/>
      <c r="AE21" s="38" t="s">
        <v>15</v>
      </c>
      <c r="AF21" s="38">
        <v>1</v>
      </c>
      <c r="AG21" s="38"/>
      <c r="AH21" s="38" t="s">
        <v>69</v>
      </c>
      <c r="AI21" s="38"/>
      <c r="AJ21" s="38">
        <v>1</v>
      </c>
      <c r="AK21" s="38" t="s">
        <v>15</v>
      </c>
      <c r="AL21" s="38"/>
      <c r="AM21" s="34">
        <f t="shared" si="3"/>
        <v>0.27272727272727271</v>
      </c>
      <c r="AN21" s="34">
        <f t="shared" si="0"/>
        <v>0.47727272727272729</v>
      </c>
      <c r="AO21" s="35">
        <f t="shared" si="4"/>
        <v>7.4999999999999997E-2</v>
      </c>
      <c r="AP21" s="36">
        <v>22</v>
      </c>
      <c r="AQ21" s="37">
        <f t="shared" si="5"/>
        <v>0.55000000000000004</v>
      </c>
      <c r="AR21" s="37">
        <f t="shared" si="6"/>
        <v>0.51500000000000001</v>
      </c>
      <c r="AS21" s="39"/>
      <c r="AT21" s="37"/>
      <c r="AU21" s="37"/>
      <c r="AV21" s="39">
        <v>3</v>
      </c>
      <c r="AW21" s="39"/>
      <c r="AX21" s="37">
        <f t="shared" si="7"/>
        <v>0.53125</v>
      </c>
      <c r="BA21" s="79"/>
      <c r="BF21" s="81"/>
    </row>
    <row r="22" spans="1:58" s="80" customFormat="1">
      <c r="A22" s="49">
        <v>18</v>
      </c>
      <c r="B22" s="33" t="s">
        <v>62</v>
      </c>
      <c r="C22" s="33" t="s">
        <v>63</v>
      </c>
      <c r="D22" s="65">
        <v>251606</v>
      </c>
      <c r="E22" s="38" t="s">
        <v>69</v>
      </c>
      <c r="F22" s="38"/>
      <c r="G22" s="38" t="s">
        <v>69</v>
      </c>
      <c r="H22" s="38"/>
      <c r="I22" s="38"/>
      <c r="J22" s="38" t="s">
        <v>15</v>
      </c>
      <c r="K22" s="38"/>
      <c r="L22" s="38"/>
      <c r="M22" s="38" t="s">
        <v>15</v>
      </c>
      <c r="N22" s="38">
        <v>1</v>
      </c>
      <c r="O22" s="38"/>
      <c r="P22" s="38" t="s">
        <v>69</v>
      </c>
      <c r="Q22" s="38"/>
      <c r="R22" s="38"/>
      <c r="S22" s="38" t="s">
        <v>69</v>
      </c>
      <c r="T22" s="38"/>
      <c r="U22" s="38"/>
      <c r="V22" s="38" t="s">
        <v>69</v>
      </c>
      <c r="W22" s="38"/>
      <c r="X22" s="38"/>
      <c r="Y22" s="38" t="s">
        <v>69</v>
      </c>
      <c r="Z22" s="38"/>
      <c r="AA22" s="38"/>
      <c r="AB22" s="38" t="s">
        <v>69</v>
      </c>
      <c r="AC22" s="38"/>
      <c r="AD22" s="38"/>
      <c r="AE22" s="38" t="s">
        <v>69</v>
      </c>
      <c r="AF22" s="38"/>
      <c r="AG22" s="38"/>
      <c r="AH22" s="38" t="s">
        <v>69</v>
      </c>
      <c r="AI22" s="38"/>
      <c r="AJ22" s="38"/>
      <c r="AK22" s="38" t="s">
        <v>69</v>
      </c>
      <c r="AL22" s="38"/>
      <c r="AM22" s="34">
        <f t="shared" si="3"/>
        <v>9.0909090909090912E-2</v>
      </c>
      <c r="AN22" s="34">
        <f t="shared" si="0"/>
        <v>0</v>
      </c>
      <c r="AO22" s="35">
        <f t="shared" si="4"/>
        <v>9.0909090909090922E-3</v>
      </c>
      <c r="AP22" s="36">
        <v>14</v>
      </c>
      <c r="AQ22" s="37">
        <f t="shared" si="5"/>
        <v>0.35</v>
      </c>
      <c r="AR22" s="37">
        <f t="shared" si="6"/>
        <v>0.28909090909090907</v>
      </c>
      <c r="AS22" s="39">
        <v>17</v>
      </c>
      <c r="AT22" s="37">
        <f>AS22/$AS$31</f>
        <v>0.34</v>
      </c>
      <c r="AU22" s="37">
        <f>AO22+0.8*AT22</f>
        <v>0.28109090909090911</v>
      </c>
      <c r="AV22" s="39">
        <v>2</v>
      </c>
      <c r="AW22" s="39">
        <f>IF(AU22&gt;=0.9,5,IF(AU22&gt;=0.8,4.5,IF(AU22&gt;=0.7,4,IF(AU22&gt;=0.6,3.5,IF(AU22&gt;=0.5,3,IF(AU22="","",2))))))</f>
        <v>2</v>
      </c>
      <c r="AX22" s="37">
        <f t="shared" si="7"/>
        <v>0.61363636363636365</v>
      </c>
      <c r="BA22" s="79"/>
      <c r="BF22" s="81"/>
    </row>
    <row r="23" spans="1:58" s="80" customFormat="1">
      <c r="A23" s="49">
        <v>19</v>
      </c>
      <c r="B23" s="33" t="s">
        <v>32</v>
      </c>
      <c r="C23" s="33" t="s">
        <v>64</v>
      </c>
      <c r="D23" s="65">
        <v>250328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4"/>
      <c r="AN23" s="34"/>
      <c r="AO23" s="35"/>
      <c r="AP23" s="36">
        <v>17</v>
      </c>
      <c r="AQ23" s="37">
        <f t="shared" si="5"/>
        <v>0.42499999999999999</v>
      </c>
      <c r="AR23" s="37">
        <f t="shared" si="6"/>
        <v>0.34</v>
      </c>
      <c r="AS23" s="39">
        <v>36</v>
      </c>
      <c r="AT23" s="37">
        <f>AS23/$AS$31</f>
        <v>0.72</v>
      </c>
      <c r="AU23" s="37">
        <f>AO23+0.8*AT23</f>
        <v>0.57599999999999996</v>
      </c>
      <c r="AV23" s="39">
        <v>2</v>
      </c>
      <c r="AW23" s="39">
        <v>3</v>
      </c>
      <c r="AX23" s="37">
        <f t="shared" si="7"/>
        <v>0.625</v>
      </c>
      <c r="BA23" s="79"/>
      <c r="BF23" s="81"/>
    </row>
    <row r="24" spans="1:58" s="80" customFormat="1">
      <c r="A24" s="49">
        <v>20</v>
      </c>
      <c r="B24" s="33" t="s">
        <v>65</v>
      </c>
      <c r="C24" s="33" t="s">
        <v>66</v>
      </c>
      <c r="D24" s="65">
        <v>252255</v>
      </c>
      <c r="E24" s="38" t="s">
        <v>15</v>
      </c>
      <c r="F24" s="38">
        <v>0.5</v>
      </c>
      <c r="G24" s="38" t="s">
        <v>15</v>
      </c>
      <c r="H24" s="38"/>
      <c r="I24" s="38">
        <v>0.8</v>
      </c>
      <c r="J24" s="38" t="s">
        <v>15</v>
      </c>
      <c r="K24" s="38">
        <v>1</v>
      </c>
      <c r="L24" s="38"/>
      <c r="M24" s="38" t="s">
        <v>15</v>
      </c>
      <c r="N24" s="38">
        <v>1</v>
      </c>
      <c r="O24" s="38"/>
      <c r="P24" s="38" t="s">
        <v>15</v>
      </c>
      <c r="Q24" s="38">
        <v>1</v>
      </c>
      <c r="R24" s="38"/>
      <c r="S24" s="38" t="s">
        <v>15</v>
      </c>
      <c r="T24" s="38"/>
      <c r="U24" s="38">
        <v>1</v>
      </c>
      <c r="V24" s="38" t="s">
        <v>15</v>
      </c>
      <c r="W24" s="38">
        <v>1</v>
      </c>
      <c r="X24" s="38"/>
      <c r="Y24" s="38" t="s">
        <v>15</v>
      </c>
      <c r="Z24" s="38">
        <v>0.5</v>
      </c>
      <c r="AA24" s="38">
        <v>1</v>
      </c>
      <c r="AB24" s="38" t="s">
        <v>15</v>
      </c>
      <c r="AC24" s="38"/>
      <c r="AD24" s="38"/>
      <c r="AE24" s="38" t="s">
        <v>15</v>
      </c>
      <c r="AF24" s="38"/>
      <c r="AG24" s="38"/>
      <c r="AH24" s="38" t="s">
        <v>69</v>
      </c>
      <c r="AI24" s="38"/>
      <c r="AJ24" s="38"/>
      <c r="AK24" s="38" t="s">
        <v>15</v>
      </c>
      <c r="AL24" s="38"/>
      <c r="AM24" s="34">
        <f t="shared" si="3"/>
        <v>0.40909090909090912</v>
      </c>
      <c r="AN24" s="34">
        <f t="shared" si="0"/>
        <v>0.3</v>
      </c>
      <c r="AO24" s="35">
        <f t="shared" si="4"/>
        <v>7.0909090909090922E-2</v>
      </c>
      <c r="AP24" s="36">
        <v>27</v>
      </c>
      <c r="AQ24" s="37">
        <f t="shared" si="5"/>
        <v>0.67500000000000004</v>
      </c>
      <c r="AR24" s="37">
        <f t="shared" si="6"/>
        <v>0.61090909090909096</v>
      </c>
      <c r="AS24" s="39"/>
      <c r="AT24" s="37"/>
      <c r="AU24" s="37"/>
      <c r="AV24" s="39">
        <v>3.5</v>
      </c>
      <c r="AW24" s="39"/>
      <c r="AX24" s="37">
        <f t="shared" si="7"/>
        <v>0.53636363636363626</v>
      </c>
      <c r="BA24" s="79"/>
      <c r="BF24" s="81"/>
    </row>
    <row r="25" spans="1:58" s="80" customFormat="1">
      <c r="A25" s="49">
        <v>21</v>
      </c>
      <c r="B25" s="33"/>
      <c r="C25" s="33"/>
      <c r="D25" s="65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4"/>
      <c r="AN25" s="34"/>
      <c r="AO25" s="35"/>
      <c r="AP25" s="36"/>
      <c r="AQ25" s="37"/>
      <c r="AR25" s="37"/>
      <c r="AS25" s="39"/>
      <c r="AT25" s="37"/>
      <c r="AU25" s="37"/>
      <c r="AV25" s="39"/>
      <c r="AW25" s="39"/>
      <c r="AX25" s="37"/>
      <c r="BA25" s="79"/>
      <c r="BF25" s="81"/>
    </row>
    <row r="26" spans="1:58" s="80" customFormat="1">
      <c r="A26" s="49">
        <v>22</v>
      </c>
      <c r="B26" s="33"/>
      <c r="C26" s="33"/>
      <c r="D26" s="65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4"/>
      <c r="AN26" s="34"/>
      <c r="AO26" s="35"/>
      <c r="AP26" s="36"/>
      <c r="AQ26" s="37"/>
      <c r="AR26" s="37"/>
      <c r="AS26" s="39"/>
      <c r="AT26" s="37"/>
      <c r="AU26" s="37"/>
      <c r="AV26" s="39"/>
      <c r="AW26" s="39"/>
      <c r="AX26" s="37"/>
      <c r="BA26" s="79"/>
      <c r="BF26" s="81"/>
    </row>
    <row r="27" spans="1:58" s="80" customFormat="1">
      <c r="A27" s="49">
        <v>23</v>
      </c>
      <c r="B27" s="33"/>
      <c r="C27" s="33"/>
      <c r="D27" s="65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4"/>
      <c r="AN27" s="34"/>
      <c r="AO27" s="35"/>
      <c r="AP27" s="36"/>
      <c r="AQ27" s="37"/>
      <c r="AR27" s="37"/>
      <c r="AS27" s="39"/>
      <c r="AT27" s="37"/>
      <c r="AU27" s="37"/>
      <c r="AV27" s="39"/>
      <c r="AW27" s="39"/>
      <c r="AX27" s="37"/>
      <c r="BA27" s="79"/>
      <c r="BF27" s="81"/>
    </row>
    <row r="28" spans="1:58" s="80" customFormat="1">
      <c r="A28" s="49">
        <v>24</v>
      </c>
      <c r="B28" s="33"/>
      <c r="C28" s="33"/>
      <c r="D28" s="65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4"/>
      <c r="AN28" s="34"/>
      <c r="AO28" s="35"/>
      <c r="AP28" s="36"/>
      <c r="AQ28" s="37"/>
      <c r="AR28" s="37"/>
      <c r="AS28" s="39"/>
      <c r="AT28" s="37"/>
      <c r="AU28" s="37"/>
      <c r="AV28" s="39"/>
      <c r="AW28" s="39"/>
      <c r="AX28" s="37"/>
      <c r="BA28" s="79"/>
      <c r="BF28" s="81"/>
    </row>
    <row r="29" spans="1:58" s="80" customFormat="1">
      <c r="A29" s="49">
        <v>25</v>
      </c>
      <c r="B29" s="76"/>
      <c r="C29" s="77"/>
      <c r="D29" s="77"/>
      <c r="E29" s="49"/>
      <c r="F29" s="49"/>
      <c r="G29" s="78"/>
      <c r="H29" s="78"/>
      <c r="I29" s="38"/>
      <c r="J29" s="46"/>
      <c r="K29" s="46"/>
      <c r="L29" s="47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4"/>
      <c r="AN29" s="34"/>
      <c r="AO29" s="35"/>
      <c r="AP29" s="36"/>
      <c r="AQ29" s="37"/>
      <c r="AR29" s="37"/>
      <c r="AS29" s="39"/>
      <c r="AT29" s="37"/>
      <c r="AU29" s="37"/>
      <c r="AV29" s="39"/>
      <c r="AW29" s="39"/>
      <c r="AX29" s="37"/>
      <c r="BA29" s="79"/>
      <c r="BF29" s="81"/>
    </row>
    <row r="30" spans="1:58" s="80" customFormat="1">
      <c r="A30" s="49">
        <v>26</v>
      </c>
      <c r="B30" s="33"/>
      <c r="C30" s="33"/>
      <c r="D30" s="65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4"/>
      <c r="AN30" s="34"/>
      <c r="AO30" s="35"/>
      <c r="AP30" s="36"/>
      <c r="AQ30" s="37"/>
      <c r="AR30" s="37"/>
      <c r="AS30" s="39"/>
      <c r="AT30" s="37"/>
      <c r="AU30" s="37"/>
      <c r="AV30" s="39"/>
      <c r="AW30" s="39"/>
      <c r="AX30" s="37"/>
      <c r="BA30" s="79"/>
      <c r="BF30" s="81"/>
    </row>
    <row r="31" spans="1:58" s="40" customFormat="1">
      <c r="C31" s="88" t="s">
        <v>5</v>
      </c>
      <c r="D31" s="89"/>
      <c r="F31" s="41">
        <v>1</v>
      </c>
      <c r="H31" s="41">
        <v>1</v>
      </c>
      <c r="I31" s="41">
        <v>1</v>
      </c>
      <c r="K31" s="41">
        <v>1</v>
      </c>
      <c r="L31" s="41">
        <v>1</v>
      </c>
      <c r="N31" s="41">
        <v>1</v>
      </c>
      <c r="O31" s="41">
        <v>1</v>
      </c>
      <c r="Q31" s="41">
        <v>1</v>
      </c>
      <c r="R31" s="41">
        <v>1</v>
      </c>
      <c r="T31" s="41">
        <v>1</v>
      </c>
      <c r="U31" s="41">
        <v>1</v>
      </c>
      <c r="W31" s="41">
        <v>1</v>
      </c>
      <c r="X31" s="41">
        <v>1</v>
      </c>
      <c r="Z31" s="41">
        <v>1</v>
      </c>
      <c r="AA31" s="41">
        <v>1</v>
      </c>
      <c r="AC31" s="41">
        <v>1</v>
      </c>
      <c r="AD31" s="41">
        <v>1</v>
      </c>
      <c r="AF31" s="41">
        <v>1</v>
      </c>
      <c r="AG31" s="41">
        <v>1</v>
      </c>
      <c r="AI31" s="41">
        <v>1</v>
      </c>
      <c r="AJ31" s="41">
        <v>1</v>
      </c>
      <c r="AL31" s="41">
        <v>1</v>
      </c>
      <c r="AM31" s="42">
        <v>1</v>
      </c>
      <c r="AN31" s="42">
        <v>1</v>
      </c>
      <c r="AO31" s="43">
        <v>100</v>
      </c>
      <c r="AP31" s="44">
        <v>40</v>
      </c>
      <c r="AQ31" s="42">
        <v>1</v>
      </c>
      <c r="AR31" s="42">
        <v>1</v>
      </c>
      <c r="AS31" s="44">
        <v>50</v>
      </c>
      <c r="AT31" s="42">
        <v>1</v>
      </c>
      <c r="AU31" s="42"/>
      <c r="AV31" s="42">
        <v>5</v>
      </c>
      <c r="AW31" s="42">
        <v>5</v>
      </c>
      <c r="AX31" s="45"/>
      <c r="BF31" s="83"/>
    </row>
    <row r="32" spans="1:58" s="40" customFormat="1">
      <c r="C32" s="90" t="s">
        <v>6</v>
      </c>
      <c r="D32" s="91"/>
      <c r="F32" s="46">
        <f>AVERAGE(F5:F30)</f>
        <v>0.77692307692307694</v>
      </c>
      <c r="H32" s="46">
        <f>AVERAGE(H5:H30)</f>
        <v>0.94444444444444442</v>
      </c>
      <c r="I32" s="46">
        <f>AVERAGE(I5:I30)</f>
        <v>0.91999999999999993</v>
      </c>
      <c r="K32" s="46">
        <f>AVERAGE(K5:K30)</f>
        <v>0.94444444444444442</v>
      </c>
      <c r="L32" s="46">
        <f>AVERAGE(L5:L30)</f>
        <v>1</v>
      </c>
      <c r="N32" s="46">
        <f>AVERAGE(N5:N30)</f>
        <v>1</v>
      </c>
      <c r="O32" s="46">
        <f>AVERAGE(O5:O30)</f>
        <v>0.6875</v>
      </c>
      <c r="Q32" s="46">
        <f>AVERAGE(Q5:Q30)</f>
        <v>0.95</v>
      </c>
      <c r="R32" s="46">
        <f>AVERAGE(R5:R30)</f>
        <v>0.70000000000000007</v>
      </c>
      <c r="T32" s="46">
        <f>AVERAGE(T5:T30)</f>
        <v>1</v>
      </c>
      <c r="U32" s="46">
        <f>AVERAGE(U5:U30)</f>
        <v>1</v>
      </c>
      <c r="W32" s="46">
        <f>AVERAGE(W5:W30)</f>
        <v>1</v>
      </c>
      <c r="X32" s="46">
        <f>AVERAGE(X5:X30)</f>
        <v>0.86249999999999993</v>
      </c>
      <c r="Z32" s="46">
        <f>AVERAGE(Z5:Z30)</f>
        <v>0.83333333333333337</v>
      </c>
      <c r="AA32" s="46">
        <f>AVERAGE(AA5:AA30)</f>
        <v>1</v>
      </c>
      <c r="AC32" s="46">
        <f>AVERAGE(AC5:AC30)</f>
        <v>1</v>
      </c>
      <c r="AD32" s="46">
        <f>AVERAGE(AD5:AD30)</f>
        <v>1</v>
      </c>
      <c r="AF32" s="46">
        <f>AVERAGE(AF5:AF30)</f>
        <v>1</v>
      </c>
      <c r="AG32" s="46">
        <f>AVERAGE(AG5:AG30)</f>
        <v>0.58333333333333326</v>
      </c>
      <c r="AI32" s="46">
        <f>AVERAGE(AI5:AI30)</f>
        <v>1</v>
      </c>
      <c r="AJ32" s="46">
        <f>AVERAGE(AJ5:AJ30)</f>
        <v>1</v>
      </c>
      <c r="AL32" s="46">
        <f>AVERAGE(AL11:AL30)</f>
        <v>1</v>
      </c>
      <c r="AM32" s="47">
        <f t="shared" ref="AM32:AT32" si="8">AVERAGE(AM5:AM30)</f>
        <v>0.4747474747474747</v>
      </c>
      <c r="AN32" s="47">
        <f t="shared" si="8"/>
        <v>0.37929292929292935</v>
      </c>
      <c r="AO32" s="47">
        <f t="shared" si="8"/>
        <v>8.5404040404040399E-2</v>
      </c>
      <c r="AP32" s="47">
        <f t="shared" si="8"/>
        <v>18.333333333333332</v>
      </c>
      <c r="AQ32" s="47">
        <f t="shared" si="8"/>
        <v>0.41249999999999998</v>
      </c>
      <c r="AR32" s="47">
        <f t="shared" si="8"/>
        <v>0.40686363636363632</v>
      </c>
      <c r="AS32" s="47">
        <f t="shared" si="8"/>
        <v>27.125</v>
      </c>
      <c r="AT32" s="47">
        <f t="shared" si="8"/>
        <v>0.54249999999999998</v>
      </c>
      <c r="AU32" s="47"/>
      <c r="AV32" s="47">
        <f>AVERAGE(AV5:AV30)</f>
        <v>2.7777777777777777</v>
      </c>
      <c r="AW32" s="47">
        <f>AVERAGE(AW5:AW30)</f>
        <v>2.75</v>
      </c>
      <c r="AX32" s="47">
        <f>AVERAGE(AX3:AX30)</f>
        <v>0.52892045454545455</v>
      </c>
      <c r="BF32" s="83"/>
    </row>
    <row r="33" spans="1:58" s="40" customFormat="1">
      <c r="C33" s="90" t="s">
        <v>8</v>
      </c>
      <c r="D33" s="91"/>
      <c r="F33" s="48">
        <f>F32/F31</f>
        <v>0.77692307692307694</v>
      </c>
      <c r="H33" s="48">
        <f>H32/H31</f>
        <v>0.94444444444444442</v>
      </c>
      <c r="I33" s="48">
        <f>I32/I31</f>
        <v>0.91999999999999993</v>
      </c>
      <c r="K33" s="48">
        <f>K32/K31</f>
        <v>0.94444444444444442</v>
      </c>
      <c r="L33" s="48">
        <f>L32/L31</f>
        <v>1</v>
      </c>
      <c r="N33" s="48">
        <f>N32/N31</f>
        <v>1</v>
      </c>
      <c r="O33" s="48">
        <f>O32/O31</f>
        <v>0.6875</v>
      </c>
      <c r="Q33" s="48">
        <f>Q32/Q31</f>
        <v>0.95</v>
      </c>
      <c r="R33" s="48">
        <f>R32/R31</f>
        <v>0.70000000000000007</v>
      </c>
      <c r="T33" s="48">
        <f>T32/T31</f>
        <v>1</v>
      </c>
      <c r="U33" s="48">
        <f>U32/U31</f>
        <v>1</v>
      </c>
      <c r="W33" s="48">
        <f>W32/W31</f>
        <v>1</v>
      </c>
      <c r="X33" s="48">
        <f>X32/X31</f>
        <v>0.86249999999999993</v>
      </c>
      <c r="Z33" s="48">
        <f>Z32/Z31</f>
        <v>0.83333333333333337</v>
      </c>
      <c r="AA33" s="48">
        <f>AA32/AA31</f>
        <v>1</v>
      </c>
      <c r="AC33" s="48">
        <f>AC32/AC31</f>
        <v>1</v>
      </c>
      <c r="AD33" s="48">
        <f>AD32/AD31</f>
        <v>1</v>
      </c>
      <c r="AF33" s="48">
        <f>AF32/AF31</f>
        <v>1</v>
      </c>
      <c r="AG33" s="48">
        <f>AG32/AG31</f>
        <v>0.58333333333333326</v>
      </c>
      <c r="AI33" s="48">
        <f>AI32/AI31</f>
        <v>1</v>
      </c>
      <c r="AJ33" s="48">
        <f>AJ32/AJ31</f>
        <v>1</v>
      </c>
      <c r="AL33" s="48">
        <f>AL32/AL31</f>
        <v>1</v>
      </c>
      <c r="AM33" s="35">
        <f>AM32</f>
        <v>0.4747474747474747</v>
      </c>
      <c r="AN33" s="35">
        <f>AN32</f>
        <v>0.37929292929292935</v>
      </c>
      <c r="AO33" s="35">
        <f>AO32</f>
        <v>8.5404040404040399E-2</v>
      </c>
      <c r="AP33" s="35">
        <f>AP32/AP31</f>
        <v>0.45833333333333331</v>
      </c>
      <c r="AQ33" s="35">
        <f>AQ32</f>
        <v>0.41249999999999998</v>
      </c>
      <c r="AR33" s="35">
        <f>AR32</f>
        <v>0.40686363636363632</v>
      </c>
      <c r="AS33" s="35">
        <f>AS32/AS31</f>
        <v>0.54249999999999998</v>
      </c>
      <c r="AT33" s="35">
        <f>AT32</f>
        <v>0.54249999999999998</v>
      </c>
      <c r="AU33" s="35"/>
      <c r="AV33" s="35"/>
      <c r="AW33" s="35"/>
      <c r="AX33" s="35">
        <f>AX32</f>
        <v>0.52892045454545455</v>
      </c>
      <c r="BF33" s="83"/>
    </row>
    <row r="34" spans="1:58" s="40" customFormat="1">
      <c r="BF34" s="83"/>
    </row>
    <row r="35" spans="1:58" s="3" customFormat="1" ht="15.75" hidden="1" customHeight="1">
      <c r="A35" s="3" t="e">
        <f>#REF!+1</f>
        <v>#REF!</v>
      </c>
      <c r="B35" s="8"/>
      <c r="C35" s="9"/>
      <c r="D35" s="10"/>
      <c r="E35" s="2" t="s">
        <v>15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58" ht="13.5">
      <c r="A36" s="87" t="str">
        <f ca="1">"Ostatnia modyfikacja: " &amp; DAY(TODAY()) &amp; "." &amp; MONTH(TODAY()) &amp;"."&amp; YEAR(TODAY()) &amp;" "&amp; HOUR(NOW()) &amp; ":" &amp; RIGHT("0"&amp;FIXED(MINUTE(NOW()),0),2)</f>
        <v>Ostatnia modyfikacja: 11.3.2010 0:15</v>
      </c>
      <c r="M36" s="3"/>
      <c r="N36" s="3"/>
      <c r="O36" s="3"/>
    </row>
    <row r="37" spans="1:58" s="6" customFormat="1" ht="13.5" thickBot="1">
      <c r="A37" s="4"/>
      <c r="B37" s="68"/>
      <c r="C37" s="63"/>
      <c r="D37" s="31"/>
      <c r="E37" s="28"/>
      <c r="F37" s="64"/>
      <c r="G37" s="64"/>
      <c r="H37" s="64"/>
      <c r="I37" s="64"/>
      <c r="J37" s="28"/>
      <c r="K37" s="28"/>
      <c r="L37" s="28"/>
      <c r="M37" s="28"/>
      <c r="N37" s="2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6"/>
      <c r="AN37" s="26"/>
      <c r="AO37" s="27"/>
      <c r="AP37" s="25"/>
      <c r="AT37" s="2"/>
      <c r="AU37" s="2"/>
      <c r="AV37" s="2"/>
      <c r="AX37" s="24"/>
      <c r="AY37" s="4"/>
      <c r="AZ37" s="4"/>
      <c r="BA37" s="4"/>
      <c r="BB37" s="4"/>
      <c r="BF37" s="4"/>
    </row>
    <row r="38" spans="1:58" ht="15">
      <c r="A38" s="7"/>
      <c r="B38" s="84"/>
      <c r="C38" s="85"/>
      <c r="D38" s="3"/>
      <c r="E38" s="66"/>
      <c r="F38" s="86"/>
      <c r="G38" s="69"/>
      <c r="H38" s="69"/>
      <c r="I38" s="64"/>
      <c r="J38" s="28"/>
      <c r="K38" s="28"/>
      <c r="L38" s="28"/>
      <c r="M38" s="28"/>
      <c r="N38" s="28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7"/>
      <c r="Z38" s="67"/>
      <c r="AS38" s="11" t="s">
        <v>17</v>
      </c>
      <c r="AT38" s="18"/>
      <c r="AU38" s="18"/>
      <c r="AV38" s="18"/>
      <c r="AW38" s="12" t="s">
        <v>18</v>
      </c>
    </row>
    <row r="39" spans="1:58">
      <c r="A39" s="4"/>
      <c r="B39" s="70" t="s">
        <v>33</v>
      </c>
      <c r="C39" s="70" t="s">
        <v>42</v>
      </c>
      <c r="D39" s="71">
        <v>250259</v>
      </c>
      <c r="E39" s="64" t="s">
        <v>69</v>
      </c>
      <c r="F39" s="64"/>
      <c r="G39" s="72" t="s">
        <v>69</v>
      </c>
      <c r="H39" s="72"/>
      <c r="I39" s="64"/>
      <c r="J39" s="64" t="s">
        <v>69</v>
      </c>
      <c r="K39" s="64"/>
      <c r="N39" s="28"/>
      <c r="O39" s="5"/>
      <c r="P39" s="5"/>
      <c r="Q39" s="5"/>
      <c r="R39" s="5"/>
      <c r="S39" s="5"/>
      <c r="T39" s="5"/>
      <c r="U39" s="5"/>
      <c r="V39" s="5"/>
      <c r="W39" s="5"/>
      <c r="X39" s="66"/>
      <c r="Y39" s="67"/>
      <c r="Z39" s="67"/>
      <c r="AS39" s="14" t="s">
        <v>19</v>
      </c>
      <c r="AT39" s="19"/>
      <c r="AU39" s="19"/>
      <c r="AV39" s="19"/>
      <c r="AW39" s="13">
        <v>3</v>
      </c>
    </row>
    <row r="40" spans="1:58">
      <c r="A40" s="4"/>
      <c r="B40" s="70" t="s">
        <v>27</v>
      </c>
      <c r="C40" s="70" t="s">
        <v>48</v>
      </c>
      <c r="D40" s="71">
        <v>250913</v>
      </c>
      <c r="E40" s="64" t="s">
        <v>69</v>
      </c>
      <c r="F40" s="64"/>
      <c r="G40" s="72" t="s">
        <v>69</v>
      </c>
      <c r="H40" s="72"/>
      <c r="I40" s="72"/>
      <c r="J40" s="72" t="s">
        <v>69</v>
      </c>
      <c r="K40" s="72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3"/>
      <c r="AM40" s="30"/>
      <c r="AS40" s="14" t="s">
        <v>20</v>
      </c>
      <c r="AT40" s="19"/>
      <c r="AU40" s="19"/>
      <c r="AV40" s="19"/>
      <c r="AW40" s="13">
        <v>3.5</v>
      </c>
    </row>
    <row r="41" spans="1:58">
      <c r="A41" s="3"/>
      <c r="B41" s="70" t="s">
        <v>34</v>
      </c>
      <c r="C41" s="70" t="s">
        <v>44</v>
      </c>
      <c r="D41" s="71">
        <v>273658</v>
      </c>
      <c r="E41" s="64"/>
      <c r="F41" s="64"/>
      <c r="G41" s="64"/>
      <c r="H41" s="64"/>
      <c r="I41" s="64"/>
      <c r="J41" s="64"/>
      <c r="K41" s="64"/>
      <c r="L41" s="28"/>
      <c r="M41" s="2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AS41" s="14" t="s">
        <v>21</v>
      </c>
      <c r="AT41" s="19"/>
      <c r="AU41" s="19"/>
      <c r="AV41" s="19"/>
      <c r="AW41" s="13">
        <v>4</v>
      </c>
    </row>
    <row r="42" spans="1:58">
      <c r="A42" s="3"/>
      <c r="B42" s="70" t="s">
        <v>49</v>
      </c>
      <c r="C42" s="70" t="s">
        <v>61</v>
      </c>
      <c r="D42" s="71">
        <v>240668</v>
      </c>
      <c r="E42" s="64"/>
      <c r="F42" s="64"/>
      <c r="G42" s="64"/>
      <c r="H42" s="64"/>
      <c r="I42" s="64"/>
      <c r="J42" s="64"/>
      <c r="K42" s="6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AS42" s="14" t="s">
        <v>22</v>
      </c>
      <c r="AT42" s="19"/>
      <c r="AU42" s="19"/>
      <c r="AV42" s="19"/>
      <c r="AW42" s="13">
        <v>4.5</v>
      </c>
    </row>
    <row r="43" spans="1:58" ht="13.5" thickBot="1">
      <c r="A43" s="3"/>
      <c r="B43" s="70" t="s">
        <v>31</v>
      </c>
      <c r="C43" s="70" t="s">
        <v>54</v>
      </c>
      <c r="D43" s="71">
        <v>240202</v>
      </c>
      <c r="E43" s="64" t="s">
        <v>15</v>
      </c>
      <c r="F43" s="64"/>
      <c r="G43" s="64" t="s">
        <v>69</v>
      </c>
      <c r="H43" s="64"/>
      <c r="I43" s="64"/>
      <c r="J43" s="64" t="s">
        <v>69</v>
      </c>
      <c r="K43" s="64"/>
      <c r="L43" s="64"/>
      <c r="M43" s="64"/>
      <c r="N43" s="3"/>
      <c r="O43" s="3"/>
      <c r="AR43" s="17"/>
      <c r="AS43" s="15" t="s">
        <v>23</v>
      </c>
      <c r="AT43" s="20"/>
      <c r="AU43" s="20"/>
      <c r="AV43" s="20"/>
      <c r="AW43" s="16">
        <v>5</v>
      </c>
    </row>
    <row r="44" spans="1:58">
      <c r="A44" s="3"/>
      <c r="B44" s="70" t="s">
        <v>32</v>
      </c>
      <c r="C44" s="70" t="s">
        <v>60</v>
      </c>
      <c r="D44" s="71">
        <v>240227</v>
      </c>
      <c r="E44" s="64" t="s">
        <v>69</v>
      </c>
      <c r="F44" s="64"/>
      <c r="G44" s="64" t="s">
        <v>69</v>
      </c>
      <c r="H44" s="64"/>
      <c r="I44" s="64"/>
      <c r="J44" s="64" t="s">
        <v>69</v>
      </c>
      <c r="K44" s="64"/>
      <c r="L44" s="64"/>
      <c r="M44" s="64"/>
      <c r="N44" s="3"/>
      <c r="O44" s="3"/>
      <c r="AQ44" s="3"/>
      <c r="AR44" s="22"/>
      <c r="AS44" s="22"/>
      <c r="AT44" s="22"/>
      <c r="AU44" s="22"/>
      <c r="AV44" s="22"/>
      <c r="AW44" s="22"/>
      <c r="AX44" s="22"/>
    </row>
    <row r="45" spans="1:58" ht="12.75" customHeight="1">
      <c r="A45" s="3"/>
      <c r="B45" s="70" t="s">
        <v>32</v>
      </c>
      <c r="C45" s="70" t="s">
        <v>64</v>
      </c>
      <c r="D45" s="71">
        <v>250328</v>
      </c>
      <c r="E45" s="73"/>
      <c r="F45" s="64"/>
      <c r="G45" s="64"/>
      <c r="H45" s="64"/>
      <c r="I45" s="64"/>
      <c r="J45" s="64"/>
      <c r="K45" s="64"/>
      <c r="L45" s="64"/>
      <c r="M45" s="64"/>
      <c r="N45" s="3"/>
      <c r="O45" s="3"/>
      <c r="AQ45" s="3"/>
      <c r="AR45" s="21"/>
      <c r="AS45" s="21"/>
      <c r="AT45" s="21"/>
      <c r="AU45" s="21"/>
      <c r="AV45" s="21"/>
      <c r="AW45" s="21"/>
      <c r="AX45" s="21"/>
    </row>
    <row r="46" spans="1:58">
      <c r="A46" s="3"/>
      <c r="B46" s="70"/>
      <c r="C46" s="70"/>
      <c r="D46" s="71"/>
      <c r="E46" s="73"/>
      <c r="F46" s="64"/>
      <c r="G46" s="72"/>
      <c r="H46" s="72"/>
      <c r="I46" s="72"/>
      <c r="J46" s="72"/>
      <c r="K46" s="72"/>
      <c r="L46" s="72"/>
      <c r="M46" s="72"/>
      <c r="N46" s="3"/>
      <c r="O46" s="3"/>
      <c r="AQ46" s="3"/>
      <c r="AR46" s="21"/>
      <c r="AS46" s="21"/>
      <c r="AT46" s="21"/>
      <c r="AU46" s="21"/>
      <c r="AV46" s="21"/>
      <c r="AW46" s="21"/>
      <c r="AX46" s="21"/>
    </row>
    <row r="47" spans="1:58">
      <c r="A47" s="3"/>
      <c r="B47" s="70"/>
      <c r="C47" s="70"/>
      <c r="D47" s="71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  <c r="AQ47" s="3"/>
      <c r="AR47" s="3"/>
      <c r="AS47" s="3"/>
      <c r="AT47" s="3"/>
      <c r="AU47" s="3"/>
      <c r="AV47" s="3"/>
      <c r="AW47" s="3"/>
      <c r="AX47" s="3"/>
    </row>
    <row r="48" spans="1:58">
      <c r="B48" s="70"/>
      <c r="C48" s="70"/>
      <c r="D48" s="71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3"/>
      <c r="AQ48" s="3"/>
      <c r="AR48" s="3"/>
      <c r="AS48" s="3"/>
      <c r="AT48" s="3"/>
      <c r="AU48" s="3"/>
      <c r="AV48" s="3"/>
      <c r="AW48" s="3"/>
      <c r="AX48" s="3"/>
    </row>
    <row r="49" spans="2:50">
      <c r="B49" s="70"/>
      <c r="C49" s="70"/>
      <c r="D49" s="71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3"/>
      <c r="AQ49" s="3"/>
      <c r="AR49" s="3"/>
      <c r="AS49" s="3"/>
      <c r="AT49" s="3"/>
      <c r="AU49" s="3"/>
      <c r="AV49" s="3"/>
      <c r="AW49" s="3"/>
      <c r="AX49" s="3"/>
    </row>
    <row r="50" spans="2:50">
      <c r="B50" s="70"/>
      <c r="C50" s="70"/>
      <c r="D50" s="71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3"/>
    </row>
    <row r="51" spans="2:50">
      <c r="B51" s="70"/>
      <c r="C51" s="70"/>
      <c r="D51" s="71"/>
      <c r="E51" s="64"/>
      <c r="F51" s="64"/>
      <c r="G51" s="64"/>
      <c r="H51" s="64"/>
      <c r="I51" s="64"/>
      <c r="J51" s="64"/>
      <c r="K51" s="64"/>
      <c r="L51" s="64"/>
      <c r="M51" s="64"/>
      <c r="N51" s="3"/>
      <c r="O51" s="3"/>
    </row>
    <row r="52" spans="2:50">
      <c r="E52" s="64"/>
      <c r="F52" s="64"/>
      <c r="G52" s="64"/>
      <c r="H52" s="64"/>
      <c r="I52" s="64"/>
      <c r="J52" s="64"/>
      <c r="K52" s="64"/>
      <c r="L52" s="64"/>
      <c r="M52" s="64"/>
      <c r="N52" s="3"/>
      <c r="O52" s="3"/>
    </row>
    <row r="53" spans="2:50">
      <c r="B53" s="70"/>
      <c r="C53" s="70"/>
      <c r="D53" s="71"/>
      <c r="E53" s="64"/>
      <c r="F53" s="64"/>
      <c r="G53" s="64"/>
      <c r="H53" s="64"/>
      <c r="I53" s="64"/>
      <c r="J53" s="64"/>
      <c r="K53" s="64"/>
      <c r="L53" s="64"/>
      <c r="M53" s="64"/>
      <c r="N53" s="3"/>
      <c r="O53" s="3"/>
    </row>
    <row r="54" spans="2:50">
      <c r="E54" s="73"/>
      <c r="F54" s="64"/>
      <c r="G54" s="64"/>
      <c r="H54" s="64"/>
      <c r="I54" s="64"/>
      <c r="J54" s="64"/>
      <c r="K54" s="64"/>
      <c r="L54" s="64"/>
      <c r="M54" s="64"/>
      <c r="N54" s="3"/>
      <c r="O54" s="3"/>
      <c r="AP54">
        <v>0</v>
      </c>
    </row>
    <row r="55" spans="2:50">
      <c r="B55" s="70"/>
      <c r="C55" s="70"/>
      <c r="D55" s="71"/>
      <c r="E55" s="64"/>
      <c r="F55" s="64"/>
      <c r="G55" s="64"/>
      <c r="H55" s="64"/>
      <c r="I55" s="64"/>
      <c r="J55" s="64"/>
      <c r="K55" s="64"/>
      <c r="L55" s="64"/>
      <c r="M55" s="64"/>
      <c r="N55" s="3"/>
      <c r="O55" s="3"/>
    </row>
    <row r="56" spans="2:50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</sheetData>
  <mergeCells count="3">
    <mergeCell ref="C31:D31"/>
    <mergeCell ref="C33:D33"/>
    <mergeCell ref="C32:D32"/>
  </mergeCells>
  <phoneticPr fontId="0" type="noConversion"/>
  <pageMargins left="0.75" right="0.75" top="1" bottom="1" header="0.5" footer="0.5"/>
  <pageSetup paperSize="9" scale="89" orientation="portrait" horizontalDpi="4294967294" verticalDpi="1200" r:id="rId1"/>
  <headerFooter alignWithMargins="0"/>
  <colBreaks count="1" manualBreakCount="1">
    <brk id="14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</dc:creator>
  <cp:lastModifiedBy>Mikołaj Czajkowski</cp:lastModifiedBy>
  <cp:lastPrinted>2008-10-28T15:52:06Z</cp:lastPrinted>
  <dcterms:created xsi:type="dcterms:W3CDTF">2004-10-07T21:19:53Z</dcterms:created>
  <dcterms:modified xsi:type="dcterms:W3CDTF">2010-03-10T23:15:57Z</dcterms:modified>
</cp:coreProperties>
</file>