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35" windowWidth="12120" windowHeight="90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Arkusz1!$A$1:$BC$29</definedName>
  </definedNames>
  <calcPr calcId="125725"/>
</workbook>
</file>

<file path=xl/calcChain.xml><?xml version="1.0" encoding="utf-8"?>
<calcChain xmlns="http://schemas.openxmlformats.org/spreadsheetml/2006/main">
  <c r="AX16" i="1"/>
  <c r="AU16"/>
  <c r="AT16"/>
  <c r="AR14"/>
  <c r="AQ14"/>
  <c r="AX14" l="1"/>
  <c r="AT14"/>
  <c r="AU14" s="1"/>
  <c r="AW18"/>
  <c r="AW13"/>
  <c r="AW11"/>
  <c r="A26"/>
  <c r="AT18" l="1"/>
  <c r="AU18" s="1"/>
  <c r="AU13"/>
  <c r="AU11"/>
  <c r="AT13"/>
  <c r="AT11"/>
  <c r="AM18" l="1"/>
  <c r="AO18" s="1"/>
  <c r="AM6"/>
  <c r="AN6"/>
  <c r="AM7"/>
  <c r="AN7"/>
  <c r="AM8"/>
  <c r="AN8"/>
  <c r="AM9"/>
  <c r="AN9"/>
  <c r="AM10"/>
  <c r="AN10"/>
  <c r="AM11"/>
  <c r="AN11"/>
  <c r="AM12"/>
  <c r="AN12"/>
  <c r="AM13"/>
  <c r="AN13"/>
  <c r="AM15"/>
  <c r="AN15"/>
  <c r="AM17"/>
  <c r="AN17"/>
  <c r="AN18"/>
  <c r="AN5"/>
  <c r="AM5"/>
  <c r="AL22"/>
  <c r="AL23" s="1"/>
  <c r="AQ18"/>
  <c r="AQ6"/>
  <c r="AQ7"/>
  <c r="AO8"/>
  <c r="AQ8"/>
  <c r="AQ9"/>
  <c r="AQ10"/>
  <c r="AQ11"/>
  <c r="AQ12"/>
  <c r="AQ13"/>
  <c r="AQ15"/>
  <c r="AQ17"/>
  <c r="AO11" l="1"/>
  <c r="AR11" s="1"/>
  <c r="AO15"/>
  <c r="AX15" s="1"/>
  <c r="AO12"/>
  <c r="AR12" s="1"/>
  <c r="AR18"/>
  <c r="AX18"/>
  <c r="AO17"/>
  <c r="AR17" s="1"/>
  <c r="AO13"/>
  <c r="AO10"/>
  <c r="AR10" s="1"/>
  <c r="AO9"/>
  <c r="AX9" s="1"/>
  <c r="AO7"/>
  <c r="AR7" s="1"/>
  <c r="AO6"/>
  <c r="AX6" s="1"/>
  <c r="AX12"/>
  <c r="AX8"/>
  <c r="AR8"/>
  <c r="AX17"/>
  <c r="AX13"/>
  <c r="AR13"/>
  <c r="AX10"/>
  <c r="AQ5"/>
  <c r="AV22"/>
  <c r="AR9" l="1"/>
  <c r="AX11"/>
  <c r="AR15"/>
  <c r="AX7"/>
  <c r="AR6"/>
  <c r="AO5"/>
  <c r="AX5" s="1"/>
  <c r="H22"/>
  <c r="H23" s="1"/>
  <c r="AC22"/>
  <c r="AC23" s="1"/>
  <c r="AP22"/>
  <c r="AP23" s="1"/>
  <c r="F22"/>
  <c r="F23" s="1"/>
  <c r="L22"/>
  <c r="L23" s="1"/>
  <c r="K22"/>
  <c r="K23" s="1"/>
  <c r="O22"/>
  <c r="O23" s="1"/>
  <c r="N22"/>
  <c r="N23" s="1"/>
  <c r="AA22"/>
  <c r="AA23" s="1"/>
  <c r="Z22"/>
  <c r="Z23" s="1"/>
  <c r="X22"/>
  <c r="X23" s="1"/>
  <c r="W22"/>
  <c r="W23" s="1"/>
  <c r="AJ22"/>
  <c r="AJ23" s="1"/>
  <c r="AI22"/>
  <c r="AI23" s="1"/>
  <c r="AG22"/>
  <c r="AG23" s="1"/>
  <c r="AF22"/>
  <c r="AF23" s="1"/>
  <c r="AD22"/>
  <c r="AD23" s="1"/>
  <c r="U22"/>
  <c r="U23" s="1"/>
  <c r="T22"/>
  <c r="T23" s="1"/>
  <c r="R22"/>
  <c r="R23" s="1"/>
  <c r="Q22"/>
  <c r="Q23" s="1"/>
  <c r="I22"/>
  <c r="I23" s="1"/>
  <c r="AT22"/>
  <c r="AT23" s="1"/>
  <c r="AS22"/>
  <c r="AS23" s="1"/>
  <c r="AW22"/>
  <c r="A25"/>
  <c r="AN22"/>
  <c r="AN23" s="1"/>
  <c r="AM22"/>
  <c r="AM23" s="1"/>
  <c r="AQ22"/>
  <c r="AQ23" s="1"/>
  <c r="AR5" l="1"/>
  <c r="AO22"/>
  <c r="AO23" s="1"/>
  <c r="AR22" l="1"/>
  <c r="AR23" s="1"/>
  <c r="AX22"/>
  <c r="AX23" s="1"/>
</calcChain>
</file>

<file path=xl/sharedStrings.xml><?xml version="1.0" encoding="utf-8"?>
<sst xmlns="http://schemas.openxmlformats.org/spreadsheetml/2006/main" count="284" uniqueCount="80">
  <si>
    <t>imię</t>
  </si>
  <si>
    <t>nazwisko</t>
  </si>
  <si>
    <t>nr</t>
  </si>
  <si>
    <t>nr indeksu</t>
  </si>
  <si>
    <t>kart</t>
  </si>
  <si>
    <t>max</t>
  </si>
  <si>
    <t>średnia</t>
  </si>
  <si>
    <t>HW</t>
  </si>
  <si>
    <t>%</t>
  </si>
  <si>
    <t>KOL</t>
  </si>
  <si>
    <t>Σ</t>
  </si>
  <si>
    <t>%HW</t>
  </si>
  <si>
    <t>%kart</t>
  </si>
  <si>
    <t>Σ bez kol.</t>
  </si>
  <si>
    <t>OCENA</t>
  </si>
  <si>
    <t>+</t>
  </si>
  <si>
    <t>min. z kolokwium do zaliczenia</t>
  </si>
  <si>
    <t>Punkty (%)</t>
  </si>
  <si>
    <t>Ocena</t>
  </si>
  <si>
    <t>&lt;50-60)</t>
  </si>
  <si>
    <t>&lt;60-70)</t>
  </si>
  <si>
    <t>&lt;70-80)</t>
  </si>
  <si>
    <t>&lt;80-90)</t>
  </si>
  <si>
    <t>&lt;90-100&gt;</t>
  </si>
  <si>
    <t>KOL2</t>
  </si>
  <si>
    <t>KOL2 %</t>
  </si>
  <si>
    <t>KOL %</t>
  </si>
  <si>
    <t>Tomasz</t>
  </si>
  <si>
    <t>Magdalena</t>
  </si>
  <si>
    <t>Beata</t>
  </si>
  <si>
    <t>Paweł</t>
  </si>
  <si>
    <t>Anna</t>
  </si>
  <si>
    <t>Marcin</t>
  </si>
  <si>
    <t>Aleksandra</t>
  </si>
  <si>
    <t>OCENA 2</t>
  </si>
  <si>
    <t>Σ 2</t>
  </si>
  <si>
    <t>Karolina</t>
  </si>
  <si>
    <t>Maria</t>
  </si>
  <si>
    <t>GRUPA 410</t>
  </si>
  <si>
    <t xml:space="preserve">   1645 - 1820   s. 208</t>
  </si>
  <si>
    <t>Bąk</t>
  </si>
  <si>
    <t>Urszula</t>
  </si>
  <si>
    <t>Bińkowska</t>
  </si>
  <si>
    <t>Cisoń</t>
  </si>
  <si>
    <t>Martyna</t>
  </si>
  <si>
    <t>Cybulska</t>
  </si>
  <si>
    <t>Dobrowolski</t>
  </si>
  <si>
    <t>Habdas</t>
  </si>
  <si>
    <t>Karol</t>
  </si>
  <si>
    <t>Jakubaszek</t>
  </si>
  <si>
    <t>Grzegorz</t>
  </si>
  <si>
    <t>Jasielski</t>
  </si>
  <si>
    <t>Marcińczyk</t>
  </si>
  <si>
    <t>Nowakowski</t>
  </si>
  <si>
    <t>Dominik</t>
  </si>
  <si>
    <t>Polski</t>
  </si>
  <si>
    <t>Prochowicz</t>
  </si>
  <si>
    <t>Protasiewicz</t>
  </si>
  <si>
    <t>Puciłowska</t>
  </si>
  <si>
    <t>Rafał</t>
  </si>
  <si>
    <t>Roczniak</t>
  </si>
  <si>
    <t>Sikorska</t>
  </si>
  <si>
    <t>Szymon</t>
  </si>
  <si>
    <t>Skitek</t>
  </si>
  <si>
    <t>Skomorowska</t>
  </si>
  <si>
    <t>Świder</t>
  </si>
  <si>
    <t>Joanna</t>
  </si>
  <si>
    <t>Tymińska</t>
  </si>
  <si>
    <t>Wadecka</t>
  </si>
  <si>
    <t>Zabielska</t>
  </si>
  <si>
    <t>Dariusz</t>
  </si>
  <si>
    <t>Zając</t>
  </si>
  <si>
    <t>Marzena</t>
  </si>
  <si>
    <t>Zawadowicz</t>
  </si>
  <si>
    <t>-</t>
  </si>
  <si>
    <t>Lissowska</t>
  </si>
  <si>
    <t>Pawłowska</t>
  </si>
  <si>
    <t>Lototska</t>
  </si>
  <si>
    <t>Niesłuchowski</t>
  </si>
  <si>
    <t>NK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</si>
</sst>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 applyBorder="1" applyAlignment="1">
      <alignment wrapText="1"/>
    </xf>
    <xf numFmtId="0" fontId="0" fillId="0" borderId="0" xfId="0" applyBorder="1" applyAlignment="1"/>
    <xf numFmtId="0" fontId="2" fillId="0" borderId="0" xfId="0" applyFont="1" applyBorder="1"/>
    <xf numFmtId="10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17" xfId="0" applyFont="1" applyBorder="1" applyAlignment="1"/>
    <xf numFmtId="16" fontId="7" fillId="0" borderId="0" xfId="0" applyNumberFormat="1" applyFont="1"/>
    <xf numFmtId="0" fontId="0" fillId="0" borderId="0" xfId="0" applyBorder="1" applyAlignment="1">
      <alignment vertical="center"/>
    </xf>
    <xf numFmtId="0" fontId="10" fillId="0" borderId="5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2" fontId="8" fillId="0" borderId="1" xfId="0" applyNumberFormat="1" applyFont="1" applyFill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1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9" fontId="8" fillId="0" borderId="1" xfId="1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0" fillId="0" borderId="6" xfId="0" applyBorder="1"/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8" xfId="0" applyFont="1" applyBorder="1"/>
    <xf numFmtId="0" fontId="8" fillId="0" borderId="17" xfId="0" applyFont="1" applyBorder="1"/>
    <xf numFmtId="0" fontId="9" fillId="0" borderId="17" xfId="0" applyFont="1" applyBorder="1"/>
    <xf numFmtId="0" fontId="8" fillId="0" borderId="16" xfId="0" applyFont="1" applyBorder="1"/>
    <xf numFmtId="0" fontId="1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NumberFormat="1" applyBorder="1"/>
    <xf numFmtId="0" fontId="0" fillId="0" borderId="0" xfId="0" applyNumberFormat="1"/>
    <xf numFmtId="0" fontId="1" fillId="0" borderId="0" xfId="0" applyNumberFormat="1" applyFont="1" applyBorder="1" applyAlignment="1">
      <alignment horizontal="left" vertical="center"/>
    </xf>
    <xf numFmtId="0" fontId="8" fillId="0" borderId="0" xfId="0" applyNumberFormat="1" applyFont="1"/>
    <xf numFmtId="0" fontId="8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2" borderId="0" xfId="0" quotePrefix="1" applyFont="1" applyFill="1" applyProtection="1"/>
    <xf numFmtId="0" fontId="8" fillId="0" borderId="18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47"/>
  <sheetViews>
    <sheetView tabSelected="1" zoomScale="115" zoomScaleNormal="115" workbookViewId="0">
      <pane xSplit="4" ySplit="4" topLeftCell="AL5" activePane="bottomRight" state="frozen"/>
      <selection pane="topRight" activeCell="E1" sqref="E1"/>
      <selection pane="bottomLeft" activeCell="A5" sqref="A5"/>
      <selection pane="bottomRight" activeCell="AX15" sqref="AX15:AX16"/>
    </sheetView>
  </sheetViews>
  <sheetFormatPr defaultRowHeight="12.75"/>
  <cols>
    <col min="1" max="1" width="5.28515625" customWidth="1"/>
    <col min="2" max="2" width="13.140625" customWidth="1"/>
    <col min="3" max="3" width="15.28515625" customWidth="1"/>
    <col min="4" max="4" width="11.28515625" customWidth="1"/>
    <col min="5" max="38" width="5.28515625" customWidth="1"/>
    <col min="39" max="40" width="11.28515625" customWidth="1"/>
    <col min="41" max="48" width="10.85546875" customWidth="1"/>
    <col min="49" max="49" width="10.7109375" customWidth="1"/>
    <col min="50" max="50" width="35.85546875" bestFit="1" customWidth="1"/>
    <col min="51" max="57" width="5.42578125" customWidth="1"/>
    <col min="58" max="58" width="5.42578125" style="3" customWidth="1"/>
  </cols>
  <sheetData>
    <row r="1" spans="1:58" ht="18">
      <c r="A1" s="55"/>
      <c r="B1" s="56"/>
      <c r="C1" s="57"/>
      <c r="D1" s="58"/>
      <c r="E1" s="3"/>
    </row>
    <row r="2" spans="1:58" ht="18">
      <c r="A2" s="59"/>
      <c r="B2" s="25"/>
      <c r="C2" s="3"/>
      <c r="D2" s="60"/>
      <c r="E2" s="3"/>
    </row>
    <row r="3" spans="1:58" ht="21">
      <c r="A3" s="61"/>
      <c r="B3" s="62"/>
      <c r="C3" s="63" t="s">
        <v>38</v>
      </c>
      <c r="D3" s="64"/>
      <c r="E3" s="53" t="s">
        <v>39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31"/>
      <c r="AZ3" s="31"/>
      <c r="BA3" s="31"/>
      <c r="BB3" s="31"/>
      <c r="BC3" s="31"/>
    </row>
    <row r="4" spans="1:58" s="79" customFormat="1" ht="15.75">
      <c r="A4" s="52" t="s">
        <v>2</v>
      </c>
      <c r="B4" s="34" t="s">
        <v>0</v>
      </c>
      <c r="C4" s="34" t="s">
        <v>1</v>
      </c>
      <c r="D4" s="34" t="s">
        <v>3</v>
      </c>
      <c r="E4" s="34">
        <v>1</v>
      </c>
      <c r="F4" s="34" t="s">
        <v>7</v>
      </c>
      <c r="G4" s="34">
        <v>2</v>
      </c>
      <c r="H4" s="34" t="s">
        <v>4</v>
      </c>
      <c r="I4" s="77" t="s">
        <v>7</v>
      </c>
      <c r="J4" s="77">
        <v>3</v>
      </c>
      <c r="K4" s="77" t="s">
        <v>4</v>
      </c>
      <c r="L4" s="77" t="s">
        <v>7</v>
      </c>
      <c r="M4" s="77">
        <v>4</v>
      </c>
      <c r="N4" s="77" t="s">
        <v>4</v>
      </c>
      <c r="O4" s="54" t="s">
        <v>7</v>
      </c>
      <c r="P4" s="54">
        <v>5</v>
      </c>
      <c r="Q4" s="54" t="s">
        <v>4</v>
      </c>
      <c r="R4" s="54" t="s">
        <v>7</v>
      </c>
      <c r="S4" s="54">
        <v>6</v>
      </c>
      <c r="T4" s="54" t="s">
        <v>4</v>
      </c>
      <c r="U4" s="54" t="s">
        <v>7</v>
      </c>
      <c r="V4" s="54">
        <v>7</v>
      </c>
      <c r="W4" s="54" t="s">
        <v>4</v>
      </c>
      <c r="X4" s="54" t="s">
        <v>7</v>
      </c>
      <c r="Y4" s="54">
        <v>8</v>
      </c>
      <c r="Z4" s="54" t="s">
        <v>4</v>
      </c>
      <c r="AA4" s="54" t="s">
        <v>7</v>
      </c>
      <c r="AB4" s="54">
        <v>9</v>
      </c>
      <c r="AC4" s="54" t="s">
        <v>4</v>
      </c>
      <c r="AD4" s="54" t="s">
        <v>7</v>
      </c>
      <c r="AE4" s="54">
        <v>10</v>
      </c>
      <c r="AF4" s="54" t="s">
        <v>4</v>
      </c>
      <c r="AG4" s="54" t="s">
        <v>7</v>
      </c>
      <c r="AH4" s="54">
        <v>11</v>
      </c>
      <c r="AI4" s="54" t="s">
        <v>4</v>
      </c>
      <c r="AJ4" s="54" t="s">
        <v>7</v>
      </c>
      <c r="AK4" s="54">
        <v>12</v>
      </c>
      <c r="AL4" s="54" t="s">
        <v>4</v>
      </c>
      <c r="AM4" s="54" t="s">
        <v>12</v>
      </c>
      <c r="AN4" s="52" t="s">
        <v>11</v>
      </c>
      <c r="AO4" s="54" t="s">
        <v>13</v>
      </c>
      <c r="AP4" s="54" t="s">
        <v>9</v>
      </c>
      <c r="AQ4" s="52" t="s">
        <v>26</v>
      </c>
      <c r="AR4" s="54" t="s">
        <v>10</v>
      </c>
      <c r="AS4" s="54" t="s">
        <v>24</v>
      </c>
      <c r="AT4" s="52" t="s">
        <v>25</v>
      </c>
      <c r="AU4" s="54" t="s">
        <v>35</v>
      </c>
      <c r="AV4" s="54" t="s">
        <v>14</v>
      </c>
      <c r="AW4" s="54" t="s">
        <v>34</v>
      </c>
      <c r="AX4" s="54" t="s">
        <v>16</v>
      </c>
      <c r="AY4" s="1"/>
      <c r="AZ4" s="1"/>
      <c r="BA4" s="1"/>
      <c r="BB4" s="1"/>
      <c r="BF4" s="80"/>
    </row>
    <row r="5" spans="1:58" s="7" customFormat="1">
      <c r="A5" s="51">
        <v>1</v>
      </c>
      <c r="B5" s="35" t="s">
        <v>41</v>
      </c>
      <c r="C5" s="35" t="s">
        <v>42</v>
      </c>
      <c r="D5" s="67">
        <v>250014</v>
      </c>
      <c r="E5" s="40" t="s">
        <v>15</v>
      </c>
      <c r="F5" s="40">
        <v>1</v>
      </c>
      <c r="G5" s="40" t="s">
        <v>15</v>
      </c>
      <c r="H5" s="40">
        <v>1</v>
      </c>
      <c r="I5" s="40">
        <v>0.5</v>
      </c>
      <c r="J5" s="40" t="s">
        <v>15</v>
      </c>
      <c r="K5" s="40">
        <v>0.5</v>
      </c>
      <c r="L5" s="40">
        <v>1</v>
      </c>
      <c r="M5" s="40" t="s">
        <v>15</v>
      </c>
      <c r="N5" s="40">
        <v>1</v>
      </c>
      <c r="O5" s="40"/>
      <c r="P5" s="40" t="s">
        <v>74</v>
      </c>
      <c r="Q5" s="40"/>
      <c r="R5" s="40">
        <v>0.8</v>
      </c>
      <c r="S5" s="40" t="s">
        <v>15</v>
      </c>
      <c r="T5" s="40"/>
      <c r="U5" s="40">
        <v>1</v>
      </c>
      <c r="V5" s="40" t="s">
        <v>15</v>
      </c>
      <c r="W5" s="40">
        <v>1</v>
      </c>
      <c r="X5" s="40">
        <v>0.6</v>
      </c>
      <c r="Y5" s="40" t="s">
        <v>15</v>
      </c>
      <c r="Z5" s="40">
        <v>1</v>
      </c>
      <c r="AA5" s="40"/>
      <c r="AB5" s="40" t="s">
        <v>15</v>
      </c>
      <c r="AC5" s="40">
        <v>1</v>
      </c>
      <c r="AD5" s="40"/>
      <c r="AE5" s="40" t="s">
        <v>15</v>
      </c>
      <c r="AF5" s="40">
        <v>1</v>
      </c>
      <c r="AG5" s="40">
        <v>1</v>
      </c>
      <c r="AH5" s="40" t="s">
        <v>15</v>
      </c>
      <c r="AI5" s="40">
        <v>1</v>
      </c>
      <c r="AJ5" s="40"/>
      <c r="AK5" s="40" t="s">
        <v>15</v>
      </c>
      <c r="AL5" s="40"/>
      <c r="AM5" s="36">
        <f t="shared" ref="AM5:AM17" si="0">(H5/$I$21+K5/$K$21+N5/$N$21+Q5/$Q$21+T5/$T$21+W5/$W$21+Z5/$Z$21+AC5/$AC$21+AF5/$AF$21+AI5/$AI$21+AL5/$AL$21)/(11)</f>
        <v>0.68181818181818177</v>
      </c>
      <c r="AN5" s="36">
        <f t="shared" ref="AN5:AN18" si="1">(F5/$F$21+I5/$I$21+L5/$K$21+O5/$N$21+R5/$Q$21+U5/$T$21+X5/$X$21+AA5/$AA$21+AD5/$AD$21+AG5/$AG$21+AJ5/$AJ$21)/(11)</f>
        <v>0.53636363636363626</v>
      </c>
      <c r="AO5" s="37">
        <f t="shared" ref="AO5" si="2">0.1*AN5+0.1*AM5</f>
        <v>0.1218181818181818</v>
      </c>
      <c r="AP5" s="38">
        <v>31</v>
      </c>
      <c r="AQ5" s="39">
        <f t="shared" ref="AQ5:AQ18" si="3">AP5/$AP$21</f>
        <v>0.77500000000000002</v>
      </c>
      <c r="AR5" s="39">
        <f t="shared" ref="AR5" si="4">AO5+0.8*AQ5</f>
        <v>0.74181818181818193</v>
      </c>
      <c r="AS5" s="41"/>
      <c r="AT5" s="39"/>
      <c r="AU5" s="39"/>
      <c r="AV5" s="41">
        <v>4</v>
      </c>
      <c r="AW5" s="41"/>
      <c r="AX5" s="39">
        <f t="shared" ref="AX5" si="5">(0.5-AO5)/0.8</f>
        <v>0.47272727272727272</v>
      </c>
      <c r="AY5" s="4"/>
      <c r="AZ5" s="4"/>
      <c r="BA5" s="4"/>
      <c r="BB5" s="4"/>
      <c r="BF5" s="5"/>
    </row>
    <row r="6" spans="1:58" s="7" customFormat="1">
      <c r="A6" s="51">
        <v>2</v>
      </c>
      <c r="B6" s="35" t="s">
        <v>36</v>
      </c>
      <c r="C6" s="35" t="s">
        <v>43</v>
      </c>
      <c r="D6" s="67">
        <v>250633</v>
      </c>
      <c r="E6" s="40" t="s">
        <v>15</v>
      </c>
      <c r="F6" s="40">
        <v>1</v>
      </c>
      <c r="G6" s="41" t="s">
        <v>15</v>
      </c>
      <c r="H6" s="41"/>
      <c r="I6" s="40">
        <v>1</v>
      </c>
      <c r="J6" s="40" t="s">
        <v>15</v>
      </c>
      <c r="K6" s="40">
        <v>1</v>
      </c>
      <c r="L6" s="40">
        <v>1</v>
      </c>
      <c r="M6" s="40" t="s">
        <v>15</v>
      </c>
      <c r="N6" s="40">
        <v>1</v>
      </c>
      <c r="O6" s="40">
        <v>0.7</v>
      </c>
      <c r="P6" s="40" t="s">
        <v>15</v>
      </c>
      <c r="Q6" s="40">
        <v>1</v>
      </c>
      <c r="R6" s="40"/>
      <c r="S6" s="40" t="s">
        <v>15</v>
      </c>
      <c r="T6" s="40"/>
      <c r="U6" s="40">
        <v>1</v>
      </c>
      <c r="V6" s="40" t="s">
        <v>15</v>
      </c>
      <c r="W6" s="40">
        <v>1</v>
      </c>
      <c r="X6" s="40">
        <v>1</v>
      </c>
      <c r="Y6" s="40" t="s">
        <v>15</v>
      </c>
      <c r="Z6" s="40">
        <v>1</v>
      </c>
      <c r="AA6" s="40">
        <v>1</v>
      </c>
      <c r="AB6" s="40" t="s">
        <v>15</v>
      </c>
      <c r="AC6" s="40">
        <v>1</v>
      </c>
      <c r="AD6" s="40">
        <v>1</v>
      </c>
      <c r="AE6" s="40" t="s">
        <v>15</v>
      </c>
      <c r="AF6" s="40">
        <v>1</v>
      </c>
      <c r="AG6" s="40"/>
      <c r="AH6" s="40" t="s">
        <v>15</v>
      </c>
      <c r="AI6" s="40">
        <v>1</v>
      </c>
      <c r="AJ6" s="40">
        <v>1</v>
      </c>
      <c r="AK6" s="40" t="s">
        <v>15</v>
      </c>
      <c r="AL6" s="40">
        <v>1</v>
      </c>
      <c r="AM6" s="36">
        <f t="shared" si="0"/>
        <v>0.81818181818181823</v>
      </c>
      <c r="AN6" s="36">
        <f t="shared" si="1"/>
        <v>0.79090909090909089</v>
      </c>
      <c r="AO6" s="37">
        <f t="shared" ref="AO6:AO18" si="6">0.1*AN6+0.1*AM6</f>
        <v>0.16090909090909095</v>
      </c>
      <c r="AP6" s="38">
        <v>33</v>
      </c>
      <c r="AQ6" s="39">
        <f t="shared" si="3"/>
        <v>0.82499999999999996</v>
      </c>
      <c r="AR6" s="39">
        <f t="shared" ref="AR6:AR18" si="7">AO6+0.8*AQ6</f>
        <v>0.82090909090909103</v>
      </c>
      <c r="AS6" s="41"/>
      <c r="AT6" s="39"/>
      <c r="AU6" s="39"/>
      <c r="AV6" s="41">
        <v>4.5</v>
      </c>
      <c r="AW6" s="41"/>
      <c r="AX6" s="39">
        <f t="shared" ref="AX6:AX18" si="8">(0.5-AO6)/0.8</f>
        <v>0.42386363636363628</v>
      </c>
      <c r="AY6" s="4"/>
      <c r="AZ6" s="4"/>
      <c r="BA6" s="4"/>
      <c r="BB6" s="4"/>
      <c r="BF6" s="5"/>
    </row>
    <row r="7" spans="1:58" s="7" customFormat="1">
      <c r="A7" s="51">
        <v>3</v>
      </c>
      <c r="B7" s="35" t="s">
        <v>27</v>
      </c>
      <c r="C7" s="35" t="s">
        <v>47</v>
      </c>
      <c r="D7" s="67">
        <v>237201</v>
      </c>
      <c r="E7" s="67" t="s">
        <v>15</v>
      </c>
      <c r="F7" s="40"/>
      <c r="G7" s="40" t="s">
        <v>74</v>
      </c>
      <c r="H7" s="40"/>
      <c r="I7" s="40"/>
      <c r="J7" s="40" t="s">
        <v>74</v>
      </c>
      <c r="K7" s="40"/>
      <c r="L7" s="40"/>
      <c r="M7" s="40" t="s">
        <v>15</v>
      </c>
      <c r="N7" s="40">
        <v>1</v>
      </c>
      <c r="O7" s="40"/>
      <c r="P7" s="40" t="s">
        <v>74</v>
      </c>
      <c r="Q7" s="40"/>
      <c r="R7" s="40"/>
      <c r="S7" s="40" t="s">
        <v>74</v>
      </c>
      <c r="T7" s="40"/>
      <c r="U7" s="40"/>
      <c r="V7" s="40" t="s">
        <v>74</v>
      </c>
      <c r="W7" s="40"/>
      <c r="X7" s="40"/>
      <c r="Y7" s="40" t="s">
        <v>15</v>
      </c>
      <c r="Z7" s="40"/>
      <c r="AA7" s="40"/>
      <c r="AB7" s="40" t="s">
        <v>15</v>
      </c>
      <c r="AC7" s="40">
        <v>0.5</v>
      </c>
      <c r="AD7" s="40"/>
      <c r="AE7" s="40" t="s">
        <v>74</v>
      </c>
      <c r="AF7" s="40"/>
      <c r="AG7" s="40"/>
      <c r="AH7" s="40" t="s">
        <v>74</v>
      </c>
      <c r="AI7" s="40"/>
      <c r="AJ7" s="40"/>
      <c r="AK7" s="40" t="s">
        <v>15</v>
      </c>
      <c r="AL7" s="40"/>
      <c r="AM7" s="36">
        <f t="shared" si="0"/>
        <v>0.13636363636363635</v>
      </c>
      <c r="AN7" s="36">
        <f t="shared" si="1"/>
        <v>0</v>
      </c>
      <c r="AO7" s="37">
        <f t="shared" si="6"/>
        <v>1.3636363636363636E-2</v>
      </c>
      <c r="AP7" s="38">
        <v>28</v>
      </c>
      <c r="AQ7" s="39">
        <f t="shared" si="3"/>
        <v>0.7</v>
      </c>
      <c r="AR7" s="39">
        <f t="shared" si="7"/>
        <v>0.57363636363636361</v>
      </c>
      <c r="AS7" s="41"/>
      <c r="AT7" s="39"/>
      <c r="AU7" s="39"/>
      <c r="AV7" s="41">
        <v>3</v>
      </c>
      <c r="AW7" s="41"/>
      <c r="AX7" s="39">
        <f t="shared" si="8"/>
        <v>0.60795454545454541</v>
      </c>
      <c r="BA7" s="4"/>
      <c r="BF7" s="5"/>
    </row>
    <row r="8" spans="1:58" s="8" customFormat="1">
      <c r="A8" s="51">
        <v>4</v>
      </c>
      <c r="B8" s="35" t="s">
        <v>31</v>
      </c>
      <c r="C8" s="35" t="s">
        <v>75</v>
      </c>
      <c r="D8" s="67">
        <v>240339</v>
      </c>
      <c r="E8" s="40" t="s">
        <v>15</v>
      </c>
      <c r="F8" s="40"/>
      <c r="G8" s="41" t="s">
        <v>15</v>
      </c>
      <c r="H8" s="41"/>
      <c r="I8" s="41">
        <v>0.5</v>
      </c>
      <c r="J8" s="41" t="s">
        <v>74</v>
      </c>
      <c r="K8" s="41"/>
      <c r="L8" s="40"/>
      <c r="M8" s="41" t="s">
        <v>15</v>
      </c>
      <c r="N8" s="41">
        <v>1</v>
      </c>
      <c r="O8" s="41"/>
      <c r="P8" s="41" t="s">
        <v>74</v>
      </c>
      <c r="Q8" s="41"/>
      <c r="R8" s="41"/>
      <c r="S8" s="41" t="s">
        <v>74</v>
      </c>
      <c r="T8" s="41"/>
      <c r="U8" s="41"/>
      <c r="V8" s="41" t="s">
        <v>74</v>
      </c>
      <c r="W8" s="41"/>
      <c r="X8" s="41"/>
      <c r="Y8" s="41" t="s">
        <v>74</v>
      </c>
      <c r="Z8" s="41"/>
      <c r="AA8" s="41"/>
      <c r="AB8" s="41" t="s">
        <v>74</v>
      </c>
      <c r="AC8" s="41"/>
      <c r="AD8" s="41"/>
      <c r="AE8" s="41" t="s">
        <v>74</v>
      </c>
      <c r="AF8" s="41"/>
      <c r="AG8" s="41"/>
      <c r="AH8" s="41" t="s">
        <v>74</v>
      </c>
      <c r="AI8" s="41"/>
      <c r="AJ8" s="41"/>
      <c r="AK8" s="41" t="s">
        <v>74</v>
      </c>
      <c r="AL8" s="41"/>
      <c r="AM8" s="36">
        <f t="shared" si="0"/>
        <v>9.0909090909090912E-2</v>
      </c>
      <c r="AN8" s="36">
        <f t="shared" si="1"/>
        <v>4.5454545454545456E-2</v>
      </c>
      <c r="AO8" s="37">
        <f t="shared" si="6"/>
        <v>1.3636363636363637E-2</v>
      </c>
      <c r="AP8" s="38"/>
      <c r="AQ8" s="39">
        <f t="shared" si="3"/>
        <v>0</v>
      </c>
      <c r="AR8" s="39">
        <f t="shared" si="7"/>
        <v>1.3636363636363637E-2</v>
      </c>
      <c r="AS8" s="41"/>
      <c r="AT8" s="39"/>
      <c r="AU8" s="39"/>
      <c r="AV8" s="41" t="s">
        <v>79</v>
      </c>
      <c r="AW8" s="41" t="s">
        <v>79</v>
      </c>
      <c r="AX8" s="39">
        <f t="shared" si="8"/>
        <v>0.60795454545454541</v>
      </c>
      <c r="AY8" s="4"/>
      <c r="AZ8" s="4"/>
      <c r="BA8" s="4"/>
      <c r="BB8" s="4"/>
      <c r="BF8" s="4"/>
    </row>
    <row r="9" spans="1:58" s="8" customFormat="1">
      <c r="A9" s="51">
        <v>5</v>
      </c>
      <c r="B9" s="35" t="s">
        <v>31</v>
      </c>
      <c r="C9" s="35" t="s">
        <v>77</v>
      </c>
      <c r="D9" s="67">
        <v>273139</v>
      </c>
      <c r="E9" s="40" t="s">
        <v>74</v>
      </c>
      <c r="F9" s="40"/>
      <c r="G9" s="40" t="s">
        <v>74</v>
      </c>
      <c r="H9" s="40"/>
      <c r="I9" s="40"/>
      <c r="J9" s="40" t="s">
        <v>74</v>
      </c>
      <c r="K9" s="41"/>
      <c r="L9" s="40"/>
      <c r="M9" s="41" t="s">
        <v>15</v>
      </c>
      <c r="N9" s="41">
        <v>1</v>
      </c>
      <c r="O9" s="41"/>
      <c r="P9" s="41" t="s">
        <v>15</v>
      </c>
      <c r="Q9" s="41">
        <v>1</v>
      </c>
      <c r="R9" s="41">
        <v>0.7</v>
      </c>
      <c r="S9" s="41" t="s">
        <v>15</v>
      </c>
      <c r="T9" s="41">
        <v>1</v>
      </c>
      <c r="U9" s="41">
        <v>1</v>
      </c>
      <c r="V9" s="41" t="s">
        <v>15</v>
      </c>
      <c r="W9" s="41">
        <v>1</v>
      </c>
      <c r="X9" s="41">
        <v>1</v>
      </c>
      <c r="Y9" s="41" t="s">
        <v>15</v>
      </c>
      <c r="Z9" s="41"/>
      <c r="AA9" s="41">
        <v>1</v>
      </c>
      <c r="AB9" s="41" t="s">
        <v>74</v>
      </c>
      <c r="AC9" s="41"/>
      <c r="AD9" s="41"/>
      <c r="AE9" s="41" t="s">
        <v>74</v>
      </c>
      <c r="AF9" s="41"/>
      <c r="AG9" s="41"/>
      <c r="AH9" s="41" t="s">
        <v>15</v>
      </c>
      <c r="AI9" s="41">
        <v>1</v>
      </c>
      <c r="AJ9" s="41">
        <v>1</v>
      </c>
      <c r="AK9" s="41" t="s">
        <v>15</v>
      </c>
      <c r="AL9" s="41">
        <v>1</v>
      </c>
      <c r="AM9" s="36">
        <f t="shared" si="0"/>
        <v>0.54545454545454541</v>
      </c>
      <c r="AN9" s="36">
        <f t="shared" si="1"/>
        <v>0.4272727272727273</v>
      </c>
      <c r="AO9" s="37">
        <f t="shared" si="6"/>
        <v>9.7272727272727275E-2</v>
      </c>
      <c r="AP9" s="38">
        <v>21</v>
      </c>
      <c r="AQ9" s="39">
        <f t="shared" si="3"/>
        <v>0.52500000000000002</v>
      </c>
      <c r="AR9" s="39">
        <f t="shared" si="7"/>
        <v>0.51727272727272733</v>
      </c>
      <c r="AS9" s="41"/>
      <c r="AT9" s="39"/>
      <c r="AU9" s="39"/>
      <c r="AV9" s="41">
        <v>3</v>
      </c>
      <c r="AW9" s="41"/>
      <c r="AX9" s="39">
        <f t="shared" si="8"/>
        <v>0.50340909090909081</v>
      </c>
      <c r="AY9" s="4"/>
      <c r="AZ9" s="4"/>
      <c r="BA9" s="4"/>
      <c r="BB9" s="4"/>
      <c r="BF9" s="4"/>
    </row>
    <row r="10" spans="1:58" s="8" customFormat="1">
      <c r="A10" s="51">
        <v>6</v>
      </c>
      <c r="B10" s="35" t="s">
        <v>32</v>
      </c>
      <c r="C10" s="35" t="s">
        <v>78</v>
      </c>
      <c r="D10" s="67">
        <v>240602</v>
      </c>
      <c r="E10" s="40"/>
      <c r="F10" s="40"/>
      <c r="G10" s="41"/>
      <c r="H10" s="41"/>
      <c r="I10" s="41">
        <v>1</v>
      </c>
      <c r="J10" s="41"/>
      <c r="K10" s="41"/>
      <c r="L10" s="40"/>
      <c r="M10" s="41"/>
      <c r="N10" s="41"/>
      <c r="O10" s="41"/>
      <c r="P10" s="41"/>
      <c r="Q10" s="41"/>
      <c r="R10" s="41"/>
      <c r="S10" s="41"/>
      <c r="T10" s="41"/>
      <c r="U10" s="41">
        <v>1</v>
      </c>
      <c r="V10" s="41" t="s">
        <v>15</v>
      </c>
      <c r="W10" s="41">
        <v>1</v>
      </c>
      <c r="X10" s="41"/>
      <c r="Y10" s="41" t="s">
        <v>15</v>
      </c>
      <c r="Z10" s="41"/>
      <c r="AA10" s="41"/>
      <c r="AB10" s="41" t="s">
        <v>15</v>
      </c>
      <c r="AC10" s="41">
        <v>1</v>
      </c>
      <c r="AD10" s="41"/>
      <c r="AE10" s="41" t="s">
        <v>74</v>
      </c>
      <c r="AF10" s="41"/>
      <c r="AG10" s="41"/>
      <c r="AH10" s="41" t="s">
        <v>15</v>
      </c>
      <c r="AI10" s="41">
        <v>1</v>
      </c>
      <c r="AJ10" s="41"/>
      <c r="AK10" s="41" t="s">
        <v>15</v>
      </c>
      <c r="AL10" s="41"/>
      <c r="AM10" s="36">
        <f t="shared" si="0"/>
        <v>0.27272727272727271</v>
      </c>
      <c r="AN10" s="36">
        <f t="shared" si="1"/>
        <v>0.18181818181818182</v>
      </c>
      <c r="AO10" s="37">
        <f t="shared" si="6"/>
        <v>4.5454545454545456E-2</v>
      </c>
      <c r="AP10" s="38">
        <v>24</v>
      </c>
      <c r="AQ10" s="39">
        <f t="shared" si="3"/>
        <v>0.6</v>
      </c>
      <c r="AR10" s="39">
        <f t="shared" si="7"/>
        <v>0.5254545454545454</v>
      </c>
      <c r="AS10" s="41"/>
      <c r="AT10" s="39"/>
      <c r="AU10" s="39"/>
      <c r="AV10" s="41">
        <v>3</v>
      </c>
      <c r="AW10" s="41"/>
      <c r="AX10" s="39">
        <f t="shared" si="8"/>
        <v>0.56818181818181812</v>
      </c>
      <c r="AY10" s="4"/>
      <c r="AZ10" s="4"/>
      <c r="BA10" s="4"/>
      <c r="BB10" s="4"/>
      <c r="BF10" s="4"/>
    </row>
    <row r="11" spans="1:58" s="7" customFormat="1">
      <c r="A11" s="51">
        <v>7</v>
      </c>
      <c r="B11" s="35" t="s">
        <v>31</v>
      </c>
      <c r="C11" s="35" t="s">
        <v>76</v>
      </c>
      <c r="D11" s="67">
        <v>255942</v>
      </c>
      <c r="E11" s="40" t="s">
        <v>15</v>
      </c>
      <c r="F11" s="40">
        <v>1</v>
      </c>
      <c r="G11" s="40" t="s">
        <v>15</v>
      </c>
      <c r="H11" s="40">
        <v>1</v>
      </c>
      <c r="I11" s="40">
        <v>1</v>
      </c>
      <c r="J11" s="40" t="s">
        <v>15</v>
      </c>
      <c r="K11" s="40"/>
      <c r="L11" s="40">
        <v>1</v>
      </c>
      <c r="M11" s="40" t="s">
        <v>15</v>
      </c>
      <c r="N11" s="40"/>
      <c r="O11" s="40">
        <v>1</v>
      </c>
      <c r="P11" s="40" t="s">
        <v>15</v>
      </c>
      <c r="Q11" s="40">
        <v>1</v>
      </c>
      <c r="R11" s="40">
        <v>1</v>
      </c>
      <c r="S11" s="40" t="s">
        <v>15</v>
      </c>
      <c r="T11" s="40"/>
      <c r="U11" s="40">
        <v>1</v>
      </c>
      <c r="V11" s="40" t="s">
        <v>15</v>
      </c>
      <c r="W11" s="40"/>
      <c r="X11" s="40"/>
      <c r="Y11" s="40" t="s">
        <v>15</v>
      </c>
      <c r="Z11" s="40">
        <v>1</v>
      </c>
      <c r="AA11" s="40"/>
      <c r="AB11" s="40" t="s">
        <v>15</v>
      </c>
      <c r="AC11" s="40">
        <v>1</v>
      </c>
      <c r="AD11" s="40"/>
      <c r="AE11" s="40" t="s">
        <v>15</v>
      </c>
      <c r="AF11" s="40">
        <v>1</v>
      </c>
      <c r="AG11" s="40"/>
      <c r="AH11" s="40" t="s">
        <v>15</v>
      </c>
      <c r="AI11" s="40">
        <v>1</v>
      </c>
      <c r="AJ11" s="40">
        <v>1</v>
      </c>
      <c r="AK11" s="40" t="s">
        <v>15</v>
      </c>
      <c r="AL11" s="40">
        <v>1</v>
      </c>
      <c r="AM11" s="36">
        <f t="shared" si="0"/>
        <v>0.63636363636363635</v>
      </c>
      <c r="AN11" s="36">
        <f t="shared" si="1"/>
        <v>0.63636363636363635</v>
      </c>
      <c r="AO11" s="37">
        <f t="shared" si="6"/>
        <v>0.12727272727272729</v>
      </c>
      <c r="AP11" s="38">
        <v>3</v>
      </c>
      <c r="AQ11" s="39">
        <f t="shared" si="3"/>
        <v>7.4999999999999997E-2</v>
      </c>
      <c r="AR11" s="39">
        <f t="shared" si="7"/>
        <v>0.18727272727272729</v>
      </c>
      <c r="AS11" s="41">
        <v>12</v>
      </c>
      <c r="AT11" s="39">
        <f>AS11/$AS$21</f>
        <v>0.24</v>
      </c>
      <c r="AU11" s="39">
        <f>AO11+0.8*AT11</f>
        <v>0.31927272727272726</v>
      </c>
      <c r="AV11" s="41">
        <v>2</v>
      </c>
      <c r="AW11" s="41">
        <f>IF(AU11&gt;=0.9,5,IF(AU11&gt;=0.8,4.5,IF(AU11&gt;=0.7,4,IF(AU11&gt;=0.6,3.5,IF(AU11&gt;=0.5,3,IF(AU11="","",2))))))</f>
        <v>2</v>
      </c>
      <c r="AX11" s="39">
        <f t="shared" si="8"/>
        <v>0.46590909090909083</v>
      </c>
      <c r="BA11" s="4"/>
      <c r="BF11" s="5"/>
    </row>
    <row r="12" spans="1:58" s="7" customFormat="1">
      <c r="A12" s="51">
        <v>8</v>
      </c>
      <c r="B12" s="35" t="s">
        <v>50</v>
      </c>
      <c r="C12" s="35" t="s">
        <v>56</v>
      </c>
      <c r="D12" s="67">
        <v>250792</v>
      </c>
      <c r="E12" s="40" t="s">
        <v>15</v>
      </c>
      <c r="F12" s="40">
        <v>1</v>
      </c>
      <c r="G12" s="40" t="s">
        <v>15</v>
      </c>
      <c r="H12" s="40">
        <v>1</v>
      </c>
      <c r="I12" s="40">
        <v>1</v>
      </c>
      <c r="J12" s="40" t="s">
        <v>15</v>
      </c>
      <c r="K12" s="40">
        <v>1</v>
      </c>
      <c r="L12" s="40">
        <v>1</v>
      </c>
      <c r="M12" s="40" t="s">
        <v>15</v>
      </c>
      <c r="N12" s="40">
        <v>1</v>
      </c>
      <c r="O12" s="40">
        <v>0.85</v>
      </c>
      <c r="P12" s="40" t="s">
        <v>15</v>
      </c>
      <c r="Q12" s="40">
        <v>1</v>
      </c>
      <c r="R12" s="40">
        <v>1</v>
      </c>
      <c r="S12" s="40" t="s">
        <v>15</v>
      </c>
      <c r="T12" s="40"/>
      <c r="U12" s="40">
        <v>1</v>
      </c>
      <c r="V12" s="40" t="s">
        <v>15</v>
      </c>
      <c r="W12" s="40">
        <v>1</v>
      </c>
      <c r="X12" s="40">
        <v>1</v>
      </c>
      <c r="Y12" s="40" t="s">
        <v>15</v>
      </c>
      <c r="Z12" s="40">
        <v>1</v>
      </c>
      <c r="AA12" s="40"/>
      <c r="AB12" s="40" t="s">
        <v>15</v>
      </c>
      <c r="AC12" s="40"/>
      <c r="AD12" s="40"/>
      <c r="AE12" s="40" t="s">
        <v>15</v>
      </c>
      <c r="AF12" s="40">
        <v>1</v>
      </c>
      <c r="AG12" s="40">
        <v>0.2</v>
      </c>
      <c r="AH12" s="40" t="s">
        <v>15</v>
      </c>
      <c r="AI12" s="40">
        <v>1</v>
      </c>
      <c r="AJ12" s="40">
        <v>1</v>
      </c>
      <c r="AK12" s="40" t="s">
        <v>15</v>
      </c>
      <c r="AL12" s="40">
        <v>1</v>
      </c>
      <c r="AM12" s="36">
        <f t="shared" si="0"/>
        <v>0.81818181818181823</v>
      </c>
      <c r="AN12" s="36">
        <f t="shared" si="1"/>
        <v>0.73181818181818192</v>
      </c>
      <c r="AO12" s="37">
        <f t="shared" si="6"/>
        <v>0.15500000000000003</v>
      </c>
      <c r="AP12" s="38">
        <v>30</v>
      </c>
      <c r="AQ12" s="39">
        <f t="shared" si="3"/>
        <v>0.75</v>
      </c>
      <c r="AR12" s="39">
        <f t="shared" si="7"/>
        <v>0.75500000000000012</v>
      </c>
      <c r="AS12" s="41"/>
      <c r="AT12" s="39"/>
      <c r="AU12" s="39"/>
      <c r="AV12" s="41">
        <v>4</v>
      </c>
      <c r="AW12" s="41"/>
      <c r="AX12" s="39">
        <f t="shared" si="8"/>
        <v>0.43124999999999997</v>
      </c>
      <c r="BA12" s="4"/>
      <c r="BF12" s="5"/>
    </row>
    <row r="13" spans="1:58" s="7" customFormat="1">
      <c r="A13" s="51">
        <v>9</v>
      </c>
      <c r="B13" s="35" t="s">
        <v>32</v>
      </c>
      <c r="C13" s="35" t="s">
        <v>57</v>
      </c>
      <c r="D13" s="67">
        <v>250466</v>
      </c>
      <c r="E13" s="40" t="s">
        <v>15</v>
      </c>
      <c r="F13" s="40">
        <v>0.3</v>
      </c>
      <c r="G13" s="40" t="s">
        <v>74</v>
      </c>
      <c r="H13" s="40"/>
      <c r="I13" s="40"/>
      <c r="J13" s="40" t="s">
        <v>74</v>
      </c>
      <c r="K13" s="40"/>
      <c r="L13" s="40"/>
      <c r="M13" s="40" t="s">
        <v>15</v>
      </c>
      <c r="N13" s="40">
        <v>0.5</v>
      </c>
      <c r="O13" s="40"/>
      <c r="P13" s="40" t="s">
        <v>74</v>
      </c>
      <c r="Q13" s="40"/>
      <c r="R13" s="40">
        <v>0.4</v>
      </c>
      <c r="S13" s="40" t="s">
        <v>15</v>
      </c>
      <c r="T13" s="40">
        <v>1</v>
      </c>
      <c r="U13" s="40">
        <v>1</v>
      </c>
      <c r="V13" s="40" t="s">
        <v>15</v>
      </c>
      <c r="W13" s="40">
        <v>1</v>
      </c>
      <c r="X13" s="40"/>
      <c r="Y13" s="40" t="s">
        <v>15</v>
      </c>
      <c r="Z13" s="40"/>
      <c r="AA13" s="40">
        <v>1</v>
      </c>
      <c r="AB13" s="40" t="s">
        <v>15</v>
      </c>
      <c r="AC13" s="40">
        <v>1</v>
      </c>
      <c r="AD13" s="40"/>
      <c r="AE13" s="40" t="s">
        <v>15</v>
      </c>
      <c r="AF13" s="40">
        <v>1</v>
      </c>
      <c r="AG13" s="40">
        <v>1</v>
      </c>
      <c r="AH13" s="40" t="s">
        <v>15</v>
      </c>
      <c r="AI13" s="40">
        <v>1</v>
      </c>
      <c r="AJ13" s="40"/>
      <c r="AK13" s="40" t="s">
        <v>74</v>
      </c>
      <c r="AL13" s="40"/>
      <c r="AM13" s="36">
        <f t="shared" si="0"/>
        <v>0.5</v>
      </c>
      <c r="AN13" s="36">
        <f t="shared" si="1"/>
        <v>0.33636363636363636</v>
      </c>
      <c r="AO13" s="37">
        <f t="shared" si="6"/>
        <v>8.3636363636363648E-2</v>
      </c>
      <c r="AP13" s="38">
        <v>7</v>
      </c>
      <c r="AQ13" s="39">
        <f t="shared" si="3"/>
        <v>0.17499999999999999</v>
      </c>
      <c r="AR13" s="39">
        <f t="shared" si="7"/>
        <v>0.22363636363636363</v>
      </c>
      <c r="AS13" s="41">
        <v>18</v>
      </c>
      <c r="AT13" s="39">
        <f>AS13/$AS$21</f>
        <v>0.36</v>
      </c>
      <c r="AU13" s="39">
        <f>AO13+0.8*AT13</f>
        <v>0.37163636363636365</v>
      </c>
      <c r="AV13" s="41">
        <v>2</v>
      </c>
      <c r="AW13" s="41">
        <f>IF(AU13&gt;=0.9,5,IF(AU13&gt;=0.8,4.5,IF(AU13&gt;=0.7,4,IF(AU13&gt;=0.6,3.5,IF(AU13&gt;=0.5,3,IF(AU13="","",2))))))</f>
        <v>2</v>
      </c>
      <c r="AX13" s="39">
        <f t="shared" si="8"/>
        <v>0.52045454545454539</v>
      </c>
      <c r="BA13" s="4"/>
      <c r="BF13" s="5"/>
    </row>
    <row r="14" spans="1:58" s="7" customFormat="1">
      <c r="A14" s="51">
        <v>10</v>
      </c>
      <c r="B14" s="35" t="s">
        <v>59</v>
      </c>
      <c r="C14" s="35" t="s">
        <v>60</v>
      </c>
      <c r="D14" s="67">
        <v>250810</v>
      </c>
      <c r="E14" s="40" t="s">
        <v>15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36"/>
      <c r="AN14" s="36"/>
      <c r="AO14" s="37"/>
      <c r="AP14" s="38">
        <v>21.25</v>
      </c>
      <c r="AQ14" s="39">
        <f t="shared" si="3"/>
        <v>0.53125</v>
      </c>
      <c r="AR14" s="39">
        <f t="shared" si="7"/>
        <v>0.42500000000000004</v>
      </c>
      <c r="AS14" s="41">
        <v>40</v>
      </c>
      <c r="AT14" s="39">
        <f>AS14/$AS$21</f>
        <v>0.8</v>
      </c>
      <c r="AU14" s="39">
        <f>AO14+0.8*AT14</f>
        <v>0.64000000000000012</v>
      </c>
      <c r="AV14" s="41">
        <v>2</v>
      </c>
      <c r="AW14" s="41">
        <v>3.5</v>
      </c>
      <c r="AX14" s="39">
        <f t="shared" si="8"/>
        <v>0.625</v>
      </c>
      <c r="BA14" s="4"/>
      <c r="BF14" s="5"/>
    </row>
    <row r="15" spans="1:58" s="7" customFormat="1">
      <c r="A15" s="51">
        <v>11</v>
      </c>
      <c r="B15" s="35" t="s">
        <v>62</v>
      </c>
      <c r="C15" s="35" t="s">
        <v>63</v>
      </c>
      <c r="D15" s="67">
        <v>250847</v>
      </c>
      <c r="E15" s="40" t="s">
        <v>15</v>
      </c>
      <c r="F15" s="40">
        <v>0.5</v>
      </c>
      <c r="G15" s="40" t="s">
        <v>15</v>
      </c>
      <c r="H15" s="40"/>
      <c r="I15" s="40">
        <v>0.8</v>
      </c>
      <c r="J15" s="40" t="s">
        <v>15</v>
      </c>
      <c r="K15" s="40">
        <v>1</v>
      </c>
      <c r="L15" s="40"/>
      <c r="M15" s="40" t="s">
        <v>15</v>
      </c>
      <c r="N15" s="40">
        <v>1</v>
      </c>
      <c r="O15" s="40"/>
      <c r="P15" s="40" t="s">
        <v>15</v>
      </c>
      <c r="Q15" s="40">
        <v>1</v>
      </c>
      <c r="R15" s="40">
        <v>0.8</v>
      </c>
      <c r="S15" s="40" t="s">
        <v>15</v>
      </c>
      <c r="T15" s="40"/>
      <c r="U15" s="40"/>
      <c r="V15" s="40" t="s">
        <v>15</v>
      </c>
      <c r="W15" s="40">
        <v>1</v>
      </c>
      <c r="X15" s="40">
        <v>1</v>
      </c>
      <c r="Y15" s="40" t="s">
        <v>15</v>
      </c>
      <c r="Z15" s="40">
        <v>1</v>
      </c>
      <c r="AA15" s="40">
        <v>1</v>
      </c>
      <c r="AB15" s="40" t="s">
        <v>74</v>
      </c>
      <c r="AC15" s="40"/>
      <c r="AD15" s="40"/>
      <c r="AE15" s="40" t="s">
        <v>15</v>
      </c>
      <c r="AF15" s="40">
        <v>1</v>
      </c>
      <c r="AG15" s="40">
        <v>0.7</v>
      </c>
      <c r="AH15" s="40" t="s">
        <v>15</v>
      </c>
      <c r="AI15" s="40">
        <v>1</v>
      </c>
      <c r="AJ15" s="40">
        <v>1</v>
      </c>
      <c r="AK15" s="40" t="s">
        <v>15</v>
      </c>
      <c r="AL15" s="40">
        <v>1</v>
      </c>
      <c r="AM15" s="36">
        <f t="shared" si="0"/>
        <v>0.72727272727272729</v>
      </c>
      <c r="AN15" s="36">
        <f t="shared" si="1"/>
        <v>0.52727272727272723</v>
      </c>
      <c r="AO15" s="37">
        <f t="shared" si="6"/>
        <v>0.12545454545454546</v>
      </c>
      <c r="AP15" s="38">
        <v>34</v>
      </c>
      <c r="AQ15" s="39">
        <f t="shared" si="3"/>
        <v>0.85</v>
      </c>
      <c r="AR15" s="39">
        <f t="shared" si="7"/>
        <v>0.80545454545454553</v>
      </c>
      <c r="AS15" s="41"/>
      <c r="AT15" s="39"/>
      <c r="AU15" s="39"/>
      <c r="AV15" s="41">
        <v>4.5</v>
      </c>
      <c r="AW15" s="41"/>
      <c r="AX15" s="39">
        <f t="shared" si="8"/>
        <v>0.46818181818181814</v>
      </c>
      <c r="BA15" s="4"/>
      <c r="BF15" s="5"/>
    </row>
    <row r="16" spans="1:58" s="7" customFormat="1">
      <c r="A16" s="51">
        <v>12</v>
      </c>
      <c r="B16" s="35" t="s">
        <v>28</v>
      </c>
      <c r="C16" s="35" t="s">
        <v>64</v>
      </c>
      <c r="D16" s="67">
        <v>252280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36"/>
      <c r="AN16" s="36"/>
      <c r="AO16" s="37"/>
      <c r="AP16" s="38"/>
      <c r="AQ16" s="39"/>
      <c r="AR16" s="39"/>
      <c r="AS16" s="41">
        <v>17</v>
      </c>
      <c r="AT16" s="39">
        <f>AS16/$AS$21</f>
        <v>0.34</v>
      </c>
      <c r="AU16" s="39">
        <f>AO16+0.8*AT16</f>
        <v>0.27200000000000002</v>
      </c>
      <c r="AV16" s="41" t="s">
        <v>79</v>
      </c>
      <c r="AW16" s="41">
        <v>2</v>
      </c>
      <c r="AX16" s="39">
        <f t="shared" si="8"/>
        <v>0.625</v>
      </c>
      <c r="BA16" s="4"/>
      <c r="BF16" s="5"/>
    </row>
    <row r="17" spans="1:58" s="7" customFormat="1">
      <c r="A17" s="51">
        <v>13</v>
      </c>
      <c r="B17" s="35" t="s">
        <v>28</v>
      </c>
      <c r="C17" s="35" t="s">
        <v>65</v>
      </c>
      <c r="D17" s="67">
        <v>250975</v>
      </c>
      <c r="E17" s="40" t="s">
        <v>15</v>
      </c>
      <c r="F17" s="40">
        <v>1</v>
      </c>
      <c r="G17" s="40" t="s">
        <v>15</v>
      </c>
      <c r="H17" s="40"/>
      <c r="I17" s="40">
        <v>1</v>
      </c>
      <c r="J17" s="40" t="s">
        <v>15</v>
      </c>
      <c r="K17" s="40">
        <v>1</v>
      </c>
      <c r="L17" s="40"/>
      <c r="M17" s="40" t="s">
        <v>15</v>
      </c>
      <c r="N17" s="40">
        <v>1</v>
      </c>
      <c r="O17" s="40">
        <v>0.75</v>
      </c>
      <c r="P17" s="40" t="s">
        <v>15</v>
      </c>
      <c r="Q17" s="40">
        <v>1</v>
      </c>
      <c r="R17" s="40">
        <v>0.4</v>
      </c>
      <c r="S17" s="40" t="s">
        <v>74</v>
      </c>
      <c r="T17" s="40"/>
      <c r="U17" s="40"/>
      <c r="V17" s="40" t="s">
        <v>15</v>
      </c>
      <c r="W17" s="40">
        <v>1</v>
      </c>
      <c r="X17" s="40"/>
      <c r="Y17" s="40" t="s">
        <v>74</v>
      </c>
      <c r="Z17" s="40"/>
      <c r="AA17" s="40"/>
      <c r="AB17" s="40" t="s">
        <v>74</v>
      </c>
      <c r="AC17" s="40"/>
      <c r="AD17" s="40"/>
      <c r="AE17" s="40" t="s">
        <v>15</v>
      </c>
      <c r="AF17" s="40">
        <v>1</v>
      </c>
      <c r="AG17" s="40">
        <v>0.2</v>
      </c>
      <c r="AH17" s="40" t="s">
        <v>15</v>
      </c>
      <c r="AI17" s="40">
        <v>1</v>
      </c>
      <c r="AJ17" s="40"/>
      <c r="AK17" s="40" t="s">
        <v>15</v>
      </c>
      <c r="AL17" s="40">
        <v>1</v>
      </c>
      <c r="AM17" s="36">
        <f t="shared" si="0"/>
        <v>0.63636363636363635</v>
      </c>
      <c r="AN17" s="36">
        <f t="shared" si="1"/>
        <v>0.30454545454545456</v>
      </c>
      <c r="AO17" s="37">
        <f t="shared" si="6"/>
        <v>9.40909090909091E-2</v>
      </c>
      <c r="AP17" s="38">
        <v>26</v>
      </c>
      <c r="AQ17" s="39">
        <f t="shared" si="3"/>
        <v>0.65</v>
      </c>
      <c r="AR17" s="39">
        <f t="shared" si="7"/>
        <v>0.61409090909090913</v>
      </c>
      <c r="AS17" s="41"/>
      <c r="AT17" s="39"/>
      <c r="AU17" s="39"/>
      <c r="AV17" s="41">
        <v>3.5</v>
      </c>
      <c r="AW17" s="41"/>
      <c r="AX17" s="39">
        <f t="shared" si="8"/>
        <v>0.50738636363636358</v>
      </c>
      <c r="BA17" s="4"/>
      <c r="BF17" s="5"/>
    </row>
    <row r="18" spans="1:58" s="7" customFormat="1">
      <c r="A18" s="51">
        <v>14</v>
      </c>
      <c r="B18" s="35" t="s">
        <v>70</v>
      </c>
      <c r="C18" s="35" t="s">
        <v>71</v>
      </c>
      <c r="D18" s="67">
        <v>250692</v>
      </c>
      <c r="E18" s="40" t="s">
        <v>15</v>
      </c>
      <c r="F18" s="40"/>
      <c r="G18" s="40" t="s">
        <v>15</v>
      </c>
      <c r="H18" s="40"/>
      <c r="I18" s="40">
        <v>1</v>
      </c>
      <c r="J18" s="40" t="s">
        <v>15</v>
      </c>
      <c r="K18" s="40">
        <v>1</v>
      </c>
      <c r="L18" s="40">
        <v>1</v>
      </c>
      <c r="M18" s="40" t="s">
        <v>15</v>
      </c>
      <c r="N18" s="40">
        <v>1</v>
      </c>
      <c r="O18" s="40">
        <v>0.9</v>
      </c>
      <c r="P18" s="40" t="s">
        <v>15</v>
      </c>
      <c r="Q18" s="40">
        <v>1</v>
      </c>
      <c r="R18" s="40">
        <v>0.5</v>
      </c>
      <c r="S18" s="40" t="s">
        <v>15</v>
      </c>
      <c r="T18" s="40">
        <v>1</v>
      </c>
      <c r="U18" s="40">
        <v>1</v>
      </c>
      <c r="V18" s="40" t="s">
        <v>74</v>
      </c>
      <c r="W18" s="40">
        <v>1</v>
      </c>
      <c r="X18" s="40"/>
      <c r="Y18" s="40" t="s">
        <v>15</v>
      </c>
      <c r="Z18" s="40"/>
      <c r="AA18" s="40"/>
      <c r="AB18" s="40" t="s">
        <v>15</v>
      </c>
      <c r="AC18" s="40">
        <v>1</v>
      </c>
      <c r="AD18" s="40"/>
      <c r="AE18" s="40" t="s">
        <v>15</v>
      </c>
      <c r="AF18" s="40">
        <v>1</v>
      </c>
      <c r="AG18" s="40"/>
      <c r="AH18" s="40" t="s">
        <v>15</v>
      </c>
      <c r="AI18" s="40">
        <v>1</v>
      </c>
      <c r="AJ18" s="40"/>
      <c r="AK18" s="40" t="s">
        <v>15</v>
      </c>
      <c r="AL18" s="40"/>
      <c r="AM18" s="36">
        <f>(H18/$I$21+K18/$K$21+N18/$N$21+Q18/$Q$21+T18/$T$21+W18/$W$21+Z18/$Z$21+AC18/$AC$21+AF18/$AF$21+AI18/$AI$21+AL18/$AL$21+2)/(11)</f>
        <v>0.90909090909090906</v>
      </c>
      <c r="AN18" s="36">
        <f t="shared" si="1"/>
        <v>0.4</v>
      </c>
      <c r="AO18" s="37">
        <f t="shared" si="6"/>
        <v>0.13090909090909092</v>
      </c>
      <c r="AP18" s="38">
        <v>18.5</v>
      </c>
      <c r="AQ18" s="39">
        <f t="shared" si="3"/>
        <v>0.46250000000000002</v>
      </c>
      <c r="AR18" s="39">
        <f t="shared" si="7"/>
        <v>0.50090909090909097</v>
      </c>
      <c r="AS18" s="41">
        <v>37</v>
      </c>
      <c r="AT18" s="39">
        <f>AS18/$AS$21</f>
        <v>0.74</v>
      </c>
      <c r="AU18" s="39">
        <f>AO18+0.8*AT18</f>
        <v>0.72290909090909095</v>
      </c>
      <c r="AV18" s="41">
        <v>3</v>
      </c>
      <c r="AW18" s="41">
        <f>IF(AU18&gt;=0.9,5,IF(AU18&gt;=0.8,4.5,IF(AU18&gt;=0.7,4,IF(AU18&gt;=0.6,3.5,IF(AU18&gt;=0.5,3,IF(AU18="","",2))))))</f>
        <v>4</v>
      </c>
      <c r="AX18" s="39">
        <f t="shared" si="8"/>
        <v>0.46136363636363631</v>
      </c>
      <c r="BA18" s="4"/>
      <c r="BF18" s="5"/>
    </row>
    <row r="19" spans="1:58" s="7" customFormat="1">
      <c r="A19" s="51">
        <v>15</v>
      </c>
      <c r="B19" s="35"/>
      <c r="C19" s="35"/>
      <c r="D19" s="67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36"/>
      <c r="AN19" s="36"/>
      <c r="AO19" s="37"/>
      <c r="AP19" s="38"/>
      <c r="AQ19" s="39"/>
      <c r="AR19" s="39"/>
      <c r="AS19" s="41"/>
      <c r="AT19" s="39"/>
      <c r="AU19" s="39"/>
      <c r="AV19" s="41"/>
      <c r="AW19" s="41"/>
      <c r="AX19" s="39"/>
      <c r="BA19" s="4"/>
      <c r="BF19" s="5"/>
    </row>
    <row r="20" spans="1:58" s="7" customFormat="1">
      <c r="A20" s="51">
        <v>16</v>
      </c>
      <c r="B20" s="35"/>
      <c r="C20" s="35"/>
      <c r="D20" s="67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36"/>
      <c r="AN20" s="36"/>
      <c r="AO20" s="37"/>
      <c r="AP20" s="38"/>
      <c r="AQ20" s="39"/>
      <c r="AR20" s="39"/>
      <c r="AS20" s="41"/>
      <c r="AT20" s="39"/>
      <c r="AU20" s="39"/>
      <c r="AV20" s="41"/>
      <c r="AW20" s="41"/>
      <c r="AX20" s="39"/>
      <c r="BA20" s="4"/>
      <c r="BF20" s="5"/>
    </row>
    <row r="21" spans="1:58" s="68" customFormat="1">
      <c r="A21" s="42"/>
      <c r="B21" s="42"/>
      <c r="C21" s="83" t="s">
        <v>5</v>
      </c>
      <c r="D21" s="84"/>
      <c r="E21" s="42"/>
      <c r="F21" s="43">
        <v>1</v>
      </c>
      <c r="G21" s="42"/>
      <c r="H21" s="43">
        <v>1</v>
      </c>
      <c r="I21" s="43">
        <v>1</v>
      </c>
      <c r="J21" s="42"/>
      <c r="K21" s="43">
        <v>1</v>
      </c>
      <c r="L21" s="43">
        <v>1</v>
      </c>
      <c r="M21" s="42"/>
      <c r="N21" s="43">
        <v>1</v>
      </c>
      <c r="O21" s="43">
        <v>1</v>
      </c>
      <c r="P21" s="42"/>
      <c r="Q21" s="43">
        <v>1</v>
      </c>
      <c r="R21" s="43">
        <v>1</v>
      </c>
      <c r="S21" s="42"/>
      <c r="T21" s="43">
        <v>1</v>
      </c>
      <c r="U21" s="43">
        <v>1</v>
      </c>
      <c r="V21" s="42"/>
      <c r="W21" s="43">
        <v>1</v>
      </c>
      <c r="X21" s="43">
        <v>1</v>
      </c>
      <c r="Y21" s="42"/>
      <c r="Z21" s="43">
        <v>1</v>
      </c>
      <c r="AA21" s="43">
        <v>1</v>
      </c>
      <c r="AB21" s="42"/>
      <c r="AC21" s="43">
        <v>1</v>
      </c>
      <c r="AD21" s="43">
        <v>1</v>
      </c>
      <c r="AE21" s="42"/>
      <c r="AF21" s="43">
        <v>1</v>
      </c>
      <c r="AG21" s="43">
        <v>1</v>
      </c>
      <c r="AH21" s="42"/>
      <c r="AI21" s="43">
        <v>1</v>
      </c>
      <c r="AJ21" s="43">
        <v>1</v>
      </c>
      <c r="AK21" s="42"/>
      <c r="AL21" s="43">
        <v>1</v>
      </c>
      <c r="AM21" s="44">
        <v>1</v>
      </c>
      <c r="AN21" s="44">
        <v>1</v>
      </c>
      <c r="AO21" s="45">
        <v>100</v>
      </c>
      <c r="AP21" s="46">
        <v>40</v>
      </c>
      <c r="AQ21" s="44">
        <v>1</v>
      </c>
      <c r="AR21" s="44">
        <v>1</v>
      </c>
      <c r="AS21" s="46">
        <v>50</v>
      </c>
      <c r="AT21" s="44">
        <v>1</v>
      </c>
      <c r="AU21" s="44"/>
      <c r="AV21" s="44">
        <v>5</v>
      </c>
      <c r="AW21" s="44">
        <v>5</v>
      </c>
      <c r="AX21" s="47"/>
      <c r="BF21" s="78"/>
    </row>
    <row r="22" spans="1:58" s="68" customFormat="1">
      <c r="A22" s="42"/>
      <c r="B22" s="42"/>
      <c r="C22" s="85" t="s">
        <v>6</v>
      </c>
      <c r="D22" s="86"/>
      <c r="E22" s="42"/>
      <c r="F22" s="48">
        <f>AVERAGE(F5:F20)</f>
        <v>0.82857142857142851</v>
      </c>
      <c r="G22" s="42"/>
      <c r="H22" s="48">
        <f>AVERAGE(H5:H20)</f>
        <v>1</v>
      </c>
      <c r="I22" s="48">
        <f>AVERAGE(I5:I20)</f>
        <v>0.8666666666666667</v>
      </c>
      <c r="J22" s="42"/>
      <c r="K22" s="48">
        <f>AVERAGE(K5:K20)</f>
        <v>0.91666666666666663</v>
      </c>
      <c r="L22" s="48">
        <f>AVERAGE(L5:L20)</f>
        <v>1</v>
      </c>
      <c r="M22" s="42"/>
      <c r="N22" s="48">
        <f>AVERAGE(N5:N20)</f>
        <v>0.95</v>
      </c>
      <c r="O22" s="48">
        <f>AVERAGE(O5:O20)</f>
        <v>0.84000000000000008</v>
      </c>
      <c r="P22" s="42"/>
      <c r="Q22" s="48">
        <f>AVERAGE(Q5:Q20)</f>
        <v>1</v>
      </c>
      <c r="R22" s="48">
        <f>AVERAGE(R5:R20)</f>
        <v>0.70000000000000007</v>
      </c>
      <c r="S22" s="42"/>
      <c r="T22" s="48">
        <f>AVERAGE(T5:T20)</f>
        <v>1</v>
      </c>
      <c r="U22" s="48">
        <f>AVERAGE(U5:U20)</f>
        <v>1</v>
      </c>
      <c r="V22" s="42"/>
      <c r="W22" s="48">
        <f>AVERAGE(W5:W20)</f>
        <v>1</v>
      </c>
      <c r="X22" s="48">
        <f>AVERAGE(X5:X20)</f>
        <v>0.91999999999999993</v>
      </c>
      <c r="Y22" s="42"/>
      <c r="Z22" s="48">
        <f>AVERAGE(Z5:Z20)</f>
        <v>1</v>
      </c>
      <c r="AA22" s="48">
        <f>AVERAGE(AA5:AA20)</f>
        <v>1</v>
      </c>
      <c r="AB22" s="42"/>
      <c r="AC22" s="48">
        <f>AVERAGE(AC5:AC20)</f>
        <v>0.9285714285714286</v>
      </c>
      <c r="AD22" s="48">
        <f>AVERAGE(AD5:AD20)</f>
        <v>1</v>
      </c>
      <c r="AE22" s="42"/>
      <c r="AF22" s="48">
        <f>AVERAGE(AF5:AF20)</f>
        <v>1</v>
      </c>
      <c r="AG22" s="48">
        <f>AVERAGE(AG5:AG20)</f>
        <v>0.62000000000000011</v>
      </c>
      <c r="AH22" s="42"/>
      <c r="AI22" s="48">
        <f>AVERAGE(AI5:AI20)</f>
        <v>1</v>
      </c>
      <c r="AJ22" s="48">
        <f>AVERAGE(AJ5:AJ20)</f>
        <v>1</v>
      </c>
      <c r="AK22" s="42"/>
      <c r="AL22" s="48">
        <f t="shared" ref="AL22:AT22" si="9">AVERAGE(AL5:AL20)</f>
        <v>1</v>
      </c>
      <c r="AM22" s="49">
        <f t="shared" si="9"/>
        <v>0.56439393939393945</v>
      </c>
      <c r="AN22" s="49">
        <f t="shared" si="9"/>
        <v>0.40984848484848491</v>
      </c>
      <c r="AO22" s="49">
        <f t="shared" si="9"/>
        <v>9.7424242424242413E-2</v>
      </c>
      <c r="AP22" s="49">
        <f t="shared" si="9"/>
        <v>23.0625</v>
      </c>
      <c r="AQ22" s="49">
        <f t="shared" si="9"/>
        <v>0.53221153846153846</v>
      </c>
      <c r="AR22" s="49">
        <f t="shared" si="9"/>
        <v>0.51569930069930081</v>
      </c>
      <c r="AS22" s="49">
        <f t="shared" si="9"/>
        <v>24.8</v>
      </c>
      <c r="AT22" s="49">
        <f t="shared" si="9"/>
        <v>0.496</v>
      </c>
      <c r="AU22" s="49"/>
      <c r="AV22" s="49">
        <f>AVERAGE(AV5:AV20)</f>
        <v>3.2083333333333335</v>
      </c>
      <c r="AW22" s="49">
        <f>AVERAGE(AW5:AW20)</f>
        <v>2.7</v>
      </c>
      <c r="AX22" s="49">
        <f>AVERAGE(AX3:AX20)</f>
        <v>0.52061688311688303</v>
      </c>
      <c r="BF22" s="78"/>
    </row>
    <row r="23" spans="1:58" s="68" customFormat="1">
      <c r="A23" s="42"/>
      <c r="B23" s="42"/>
      <c r="C23" s="85" t="s">
        <v>8</v>
      </c>
      <c r="D23" s="86"/>
      <c r="E23" s="42"/>
      <c r="F23" s="50">
        <f>F22/F21</f>
        <v>0.82857142857142851</v>
      </c>
      <c r="G23" s="42"/>
      <c r="H23" s="50">
        <f>H22/H21</f>
        <v>1</v>
      </c>
      <c r="I23" s="50">
        <f>I22/I21</f>
        <v>0.8666666666666667</v>
      </c>
      <c r="J23" s="42"/>
      <c r="K23" s="50">
        <f>K22/K21</f>
        <v>0.91666666666666663</v>
      </c>
      <c r="L23" s="50">
        <f>L22/L21</f>
        <v>1</v>
      </c>
      <c r="M23" s="42"/>
      <c r="N23" s="50">
        <f>N22/N21</f>
        <v>0.95</v>
      </c>
      <c r="O23" s="50">
        <f>O22/O21</f>
        <v>0.84000000000000008</v>
      </c>
      <c r="P23" s="42"/>
      <c r="Q23" s="50">
        <f>Q22/Q21</f>
        <v>1</v>
      </c>
      <c r="R23" s="50">
        <f>R22/R21</f>
        <v>0.70000000000000007</v>
      </c>
      <c r="S23" s="42"/>
      <c r="T23" s="50">
        <f>T22/T21</f>
        <v>1</v>
      </c>
      <c r="U23" s="50">
        <f>U22/U21</f>
        <v>1</v>
      </c>
      <c r="V23" s="42"/>
      <c r="W23" s="50">
        <f>W22/W21</f>
        <v>1</v>
      </c>
      <c r="X23" s="50">
        <f>X22/X21</f>
        <v>0.91999999999999993</v>
      </c>
      <c r="Y23" s="42"/>
      <c r="Z23" s="50">
        <f>Z22/Z21</f>
        <v>1</v>
      </c>
      <c r="AA23" s="50">
        <f>AA22/AA21</f>
        <v>1</v>
      </c>
      <c r="AB23" s="42"/>
      <c r="AC23" s="50">
        <f>AC22/AC21</f>
        <v>0.9285714285714286</v>
      </c>
      <c r="AD23" s="50">
        <f>AD22/AD21</f>
        <v>1</v>
      </c>
      <c r="AE23" s="42"/>
      <c r="AF23" s="50">
        <f>AF22/AF21</f>
        <v>1</v>
      </c>
      <c r="AG23" s="50">
        <f>AG22/AG21</f>
        <v>0.62000000000000011</v>
      </c>
      <c r="AH23" s="42"/>
      <c r="AI23" s="50">
        <f>AI22/AI21</f>
        <v>1</v>
      </c>
      <c r="AJ23" s="50">
        <f>AJ22/AJ21</f>
        <v>1</v>
      </c>
      <c r="AK23" s="42"/>
      <c r="AL23" s="50">
        <f>AL22/AL21</f>
        <v>1</v>
      </c>
      <c r="AM23" s="37">
        <f>AM22</f>
        <v>0.56439393939393945</v>
      </c>
      <c r="AN23" s="37">
        <f>AN22</f>
        <v>0.40984848484848491</v>
      </c>
      <c r="AO23" s="37">
        <f>AO22</f>
        <v>9.7424242424242413E-2</v>
      </c>
      <c r="AP23" s="37">
        <f>AP22/AP21</f>
        <v>0.57656249999999998</v>
      </c>
      <c r="AQ23" s="37">
        <f>AQ22</f>
        <v>0.53221153846153846</v>
      </c>
      <c r="AR23" s="37">
        <f>AR22</f>
        <v>0.51569930069930081</v>
      </c>
      <c r="AS23" s="37">
        <f>AS22/AS21</f>
        <v>0.496</v>
      </c>
      <c r="AT23" s="37">
        <f>AT22</f>
        <v>0.496</v>
      </c>
      <c r="AU23" s="37"/>
      <c r="AV23" s="37"/>
      <c r="AW23" s="37"/>
      <c r="AX23" s="37">
        <f>AX22</f>
        <v>0.52061688311688303</v>
      </c>
      <c r="BF23" s="78"/>
    </row>
    <row r="25" spans="1:58" s="3" customFormat="1" ht="15.75" hidden="1" customHeight="1">
      <c r="A25" s="3" t="e">
        <f>#REF!+1</f>
        <v>#REF!</v>
      </c>
      <c r="B25" s="10"/>
      <c r="C25" s="11"/>
      <c r="D25" s="12"/>
      <c r="E25" s="2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58" ht="13.5">
      <c r="A26" s="82" t="str">
        <f ca="1">"Ostatnia modyfikacja: " &amp; DAY(TODAY()) &amp; "." &amp; MONTH(TODAY()) &amp;"."&amp; YEAR(TODAY()) &amp;" "&amp; HOUR(NOW()) &amp; ":" &amp; RIGHT("0"&amp;FIXED(MINUTE(NOW()),0),2)</f>
        <v>Ostatnia modyfikacja: 11.3.2010 0:15</v>
      </c>
      <c r="M26" s="3"/>
      <c r="N26" s="3"/>
      <c r="O26" s="3"/>
    </row>
    <row r="27" spans="1:58" s="8" customFormat="1" ht="13.5" thickBot="1">
      <c r="A27" s="4"/>
      <c r="B27" s="71"/>
      <c r="C27" s="65"/>
      <c r="D27" s="33"/>
      <c r="E27" s="30"/>
      <c r="F27" s="66"/>
      <c r="G27" s="66"/>
      <c r="H27" s="66"/>
      <c r="I27" s="66"/>
      <c r="J27" s="30"/>
      <c r="K27" s="30"/>
      <c r="L27" s="30"/>
      <c r="M27" s="30"/>
      <c r="N27" s="30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8"/>
      <c r="AN27" s="28"/>
      <c r="AO27" s="29"/>
      <c r="AP27" s="27"/>
      <c r="AT27" s="2"/>
      <c r="AU27" s="2"/>
      <c r="AV27" s="2"/>
      <c r="AX27" s="26"/>
      <c r="AY27" s="4"/>
      <c r="AZ27" s="4"/>
      <c r="BA27" s="4"/>
      <c r="BB27" s="4"/>
      <c r="BF27" s="4"/>
    </row>
    <row r="28" spans="1:58" ht="15">
      <c r="A28" s="9"/>
      <c r="B28" s="73" t="s">
        <v>29</v>
      </c>
      <c r="C28" s="73" t="s">
        <v>40</v>
      </c>
      <c r="D28" s="74">
        <v>249960</v>
      </c>
      <c r="E28" s="70"/>
      <c r="F28" s="72"/>
      <c r="G28" s="72"/>
      <c r="H28" s="72"/>
      <c r="I28" s="66"/>
      <c r="J28" s="30"/>
      <c r="K28" s="30"/>
      <c r="L28" s="30"/>
      <c r="M28" s="30"/>
      <c r="N28" s="30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  <c r="Z28" s="70"/>
      <c r="AS28" s="13" t="s">
        <v>17</v>
      </c>
      <c r="AT28" s="20"/>
      <c r="AU28" s="20"/>
      <c r="AV28" s="20"/>
      <c r="AW28" s="14" t="s">
        <v>18</v>
      </c>
    </row>
    <row r="29" spans="1:58">
      <c r="A29" s="4"/>
      <c r="B29" s="73" t="s">
        <v>30</v>
      </c>
      <c r="C29" s="73" t="s">
        <v>46</v>
      </c>
      <c r="D29" s="74">
        <v>250048</v>
      </c>
      <c r="E29" s="81" t="s">
        <v>15</v>
      </c>
      <c r="F29" s="66">
        <v>1</v>
      </c>
      <c r="G29" s="66" t="s">
        <v>15</v>
      </c>
      <c r="H29" s="66"/>
      <c r="I29" s="66"/>
      <c r="J29" s="66" t="s">
        <v>74</v>
      </c>
      <c r="K29" s="66"/>
      <c r="N29" s="30"/>
      <c r="O29" s="6"/>
      <c r="P29" s="6"/>
      <c r="Q29" s="6"/>
      <c r="R29" s="6"/>
      <c r="S29" s="6"/>
      <c r="T29" s="6"/>
      <c r="U29" s="6"/>
      <c r="V29" s="6"/>
      <c r="W29" s="6"/>
      <c r="X29" s="69"/>
      <c r="Y29" s="70"/>
      <c r="Z29" s="70"/>
      <c r="AS29" s="16" t="s">
        <v>19</v>
      </c>
      <c r="AT29" s="21"/>
      <c r="AU29" s="21"/>
      <c r="AV29" s="21"/>
      <c r="AW29" s="15">
        <v>3</v>
      </c>
    </row>
    <row r="30" spans="1:58">
      <c r="A30" s="4"/>
      <c r="B30" s="73" t="s">
        <v>31</v>
      </c>
      <c r="C30" s="73" t="s">
        <v>52</v>
      </c>
      <c r="D30" s="74">
        <v>261258</v>
      </c>
      <c r="K30" s="66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"/>
      <c r="AM30" s="32"/>
      <c r="AS30" s="16" t="s">
        <v>20</v>
      </c>
      <c r="AT30" s="21"/>
      <c r="AU30" s="21"/>
      <c r="AV30" s="21"/>
      <c r="AW30" s="15">
        <v>3.5</v>
      </c>
    </row>
    <row r="31" spans="1:58">
      <c r="A31" s="3"/>
      <c r="B31" s="73" t="s">
        <v>48</v>
      </c>
      <c r="C31" s="73" t="s">
        <v>49</v>
      </c>
      <c r="D31" s="74">
        <v>239814</v>
      </c>
      <c r="E31" s="66" t="s">
        <v>74</v>
      </c>
      <c r="F31" s="66"/>
      <c r="G31" s="66" t="s">
        <v>74</v>
      </c>
      <c r="H31" s="66"/>
      <c r="I31" s="66"/>
      <c r="J31" s="66" t="s">
        <v>74</v>
      </c>
      <c r="K31" s="66"/>
      <c r="L31" s="30"/>
      <c r="M31" s="3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AS31" s="16" t="s">
        <v>21</v>
      </c>
      <c r="AT31" s="21"/>
      <c r="AU31" s="21"/>
      <c r="AV31" s="21"/>
      <c r="AW31" s="15">
        <v>4</v>
      </c>
    </row>
    <row r="32" spans="1:58">
      <c r="A32" s="3"/>
      <c r="B32" s="73" t="s">
        <v>50</v>
      </c>
      <c r="C32" s="73" t="s">
        <v>51</v>
      </c>
      <c r="D32" s="74">
        <v>225354</v>
      </c>
      <c r="E32" s="66" t="s">
        <v>15</v>
      </c>
      <c r="F32" s="66"/>
      <c r="G32" s="75" t="s">
        <v>15</v>
      </c>
      <c r="H32" s="75"/>
      <c r="I32" s="75"/>
      <c r="J32" s="75" t="s">
        <v>74</v>
      </c>
      <c r="K32" s="7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AS32" s="16" t="s">
        <v>22</v>
      </c>
      <c r="AT32" s="21"/>
      <c r="AU32" s="21"/>
      <c r="AV32" s="21"/>
      <c r="AW32" s="15">
        <v>4.5</v>
      </c>
    </row>
    <row r="33" spans="1:50" ht="13.5" thickBot="1">
      <c r="A33" s="3"/>
      <c r="B33" s="73" t="s">
        <v>30</v>
      </c>
      <c r="C33" s="73" t="s">
        <v>53</v>
      </c>
      <c r="D33" s="74">
        <v>250442</v>
      </c>
      <c r="E33" s="66" t="s">
        <v>15</v>
      </c>
      <c r="F33" s="66"/>
      <c r="G33" s="66" t="s">
        <v>74</v>
      </c>
      <c r="H33" s="66"/>
      <c r="I33" s="66"/>
      <c r="J33" s="66" t="s">
        <v>74</v>
      </c>
      <c r="K33" s="66"/>
      <c r="L33" s="66"/>
      <c r="M33" s="66"/>
      <c r="N33" s="3"/>
      <c r="O33" s="3"/>
      <c r="AR33" s="19"/>
      <c r="AS33" s="17" t="s">
        <v>23</v>
      </c>
      <c r="AT33" s="22"/>
      <c r="AU33" s="22"/>
      <c r="AV33" s="22"/>
      <c r="AW33" s="18">
        <v>5</v>
      </c>
    </row>
    <row r="34" spans="1:50">
      <c r="A34" s="3"/>
      <c r="B34" s="73" t="s">
        <v>44</v>
      </c>
      <c r="C34" s="73" t="s">
        <v>45</v>
      </c>
      <c r="D34" s="74">
        <v>252750</v>
      </c>
      <c r="E34" s="3"/>
      <c r="F34" s="3"/>
      <c r="G34" s="3"/>
      <c r="K34" s="66"/>
      <c r="L34" s="66"/>
      <c r="M34" s="66"/>
      <c r="N34" s="3"/>
      <c r="O34" s="3"/>
      <c r="AQ34" s="3"/>
      <c r="AR34" s="24"/>
      <c r="AS34" s="24"/>
      <c r="AT34" s="24"/>
      <c r="AU34" s="24"/>
      <c r="AV34" s="24"/>
      <c r="AW34" s="24"/>
      <c r="AX34" s="24"/>
    </row>
    <row r="35" spans="1:50" ht="12.75" customHeight="1">
      <c r="A35" s="3"/>
      <c r="B35" s="73" t="s">
        <v>33</v>
      </c>
      <c r="C35" s="73" t="s">
        <v>58</v>
      </c>
      <c r="D35" s="74">
        <v>250796</v>
      </c>
      <c r="E35" s="66" t="s">
        <v>74</v>
      </c>
      <c r="F35" s="66"/>
      <c r="G35" s="66" t="s">
        <v>74</v>
      </c>
      <c r="H35" s="66"/>
      <c r="I35" s="66"/>
      <c r="J35" s="66" t="s">
        <v>74</v>
      </c>
      <c r="K35" s="66"/>
      <c r="L35" s="66"/>
      <c r="M35" s="66"/>
      <c r="N35" s="3"/>
      <c r="O35" s="3"/>
      <c r="AQ35" s="3"/>
      <c r="AR35" s="23"/>
      <c r="AS35" s="23"/>
      <c r="AT35" s="23"/>
      <c r="AU35" s="23"/>
      <c r="AV35" s="23"/>
      <c r="AW35" s="23"/>
      <c r="AX35" s="23"/>
    </row>
    <row r="36" spans="1:50">
      <c r="A36" s="3"/>
      <c r="E36" s="66" t="s">
        <v>15</v>
      </c>
      <c r="F36" s="66"/>
      <c r="G36" s="66" t="s">
        <v>74</v>
      </c>
      <c r="H36" s="66"/>
      <c r="I36" s="66"/>
      <c r="J36" s="66" t="s">
        <v>74</v>
      </c>
      <c r="K36" s="66"/>
      <c r="L36" s="75"/>
      <c r="M36" s="75"/>
      <c r="N36" s="3"/>
      <c r="O36" s="3"/>
      <c r="AQ36" s="3"/>
      <c r="AR36" s="23"/>
      <c r="AS36" s="23"/>
      <c r="AT36" s="23"/>
      <c r="AU36" s="23"/>
      <c r="AV36" s="23"/>
      <c r="AW36" s="23"/>
      <c r="AX36" s="23"/>
    </row>
    <row r="37" spans="1:50">
      <c r="A37" s="3"/>
      <c r="B37" s="73" t="s">
        <v>37</v>
      </c>
      <c r="C37" s="73" t="s">
        <v>61</v>
      </c>
      <c r="D37" s="74">
        <v>250842</v>
      </c>
      <c r="E37" s="66" t="s">
        <v>15</v>
      </c>
      <c r="F37" s="66"/>
      <c r="G37" s="66" t="s">
        <v>74</v>
      </c>
      <c r="H37" s="66"/>
      <c r="I37" s="66"/>
      <c r="J37" s="66" t="s">
        <v>74</v>
      </c>
      <c r="K37" s="66"/>
      <c r="L37" s="66"/>
      <c r="M37" s="66"/>
      <c r="N37" s="66"/>
      <c r="O37" s="3"/>
      <c r="AQ37" s="3"/>
      <c r="AR37" s="3"/>
      <c r="AS37" s="3"/>
      <c r="AT37" s="3"/>
      <c r="AU37" s="3"/>
      <c r="AV37" s="3"/>
      <c r="AW37" s="3"/>
      <c r="AX37" s="3"/>
    </row>
    <row r="38" spans="1:50">
      <c r="A38" s="3"/>
      <c r="B38" s="73" t="s">
        <v>28</v>
      </c>
      <c r="C38" s="73" t="s">
        <v>64</v>
      </c>
      <c r="D38" s="74">
        <v>252280</v>
      </c>
      <c r="E38" s="66" t="s">
        <v>74</v>
      </c>
      <c r="F38" s="66"/>
      <c r="G38" s="66" t="s">
        <v>74</v>
      </c>
      <c r="H38" s="66"/>
      <c r="I38" s="66"/>
      <c r="J38" s="66" t="s">
        <v>74</v>
      </c>
      <c r="K38" s="66"/>
      <c r="L38" s="66"/>
      <c r="M38" s="66"/>
      <c r="N38" s="66"/>
      <c r="O38" s="3"/>
      <c r="AQ38" s="3"/>
      <c r="AR38" s="3"/>
      <c r="AS38" s="3"/>
      <c r="AT38" s="3"/>
      <c r="AU38" s="3"/>
      <c r="AV38" s="3"/>
      <c r="AW38" s="3"/>
      <c r="AX38" s="3"/>
    </row>
    <row r="39" spans="1:50">
      <c r="A39" s="3"/>
      <c r="B39" s="73" t="s">
        <v>66</v>
      </c>
      <c r="C39" s="73" t="s">
        <v>68</v>
      </c>
      <c r="D39" s="74">
        <v>165036</v>
      </c>
      <c r="E39" s="81" t="s">
        <v>74</v>
      </c>
      <c r="F39" s="66"/>
      <c r="G39" s="66" t="s">
        <v>74</v>
      </c>
      <c r="H39" s="66"/>
      <c r="I39" s="66"/>
      <c r="J39" s="66" t="s">
        <v>74</v>
      </c>
      <c r="K39" s="66"/>
      <c r="L39" s="66"/>
      <c r="M39" s="66"/>
      <c r="N39" s="66"/>
      <c r="O39" s="3"/>
      <c r="AQ39" s="3"/>
      <c r="AR39" s="3"/>
      <c r="AS39" s="3"/>
      <c r="AT39" s="3"/>
      <c r="AU39" s="3"/>
      <c r="AV39" s="3"/>
      <c r="AW39" s="3"/>
      <c r="AX39" s="3"/>
    </row>
    <row r="40" spans="1:50">
      <c r="A40" s="3"/>
      <c r="B40" s="73" t="s">
        <v>31</v>
      </c>
      <c r="C40" s="73" t="s">
        <v>69</v>
      </c>
      <c r="D40" s="74">
        <v>250688</v>
      </c>
      <c r="E40" s="66" t="s">
        <v>74</v>
      </c>
      <c r="F40" s="66"/>
      <c r="G40" s="66" t="s">
        <v>74</v>
      </c>
      <c r="H40" s="66"/>
      <c r="I40" s="66"/>
      <c r="J40" s="66" t="s">
        <v>74</v>
      </c>
      <c r="K40" s="66"/>
      <c r="L40" s="66"/>
      <c r="M40" s="66"/>
      <c r="N40" s="66"/>
      <c r="O40" s="3"/>
    </row>
    <row r="41" spans="1:50">
      <c r="A41" s="3"/>
      <c r="B41" s="73" t="s">
        <v>54</v>
      </c>
      <c r="C41" s="73" t="s">
        <v>55</v>
      </c>
      <c r="D41" s="74">
        <v>252252</v>
      </c>
      <c r="E41" s="66"/>
      <c r="F41" s="66"/>
      <c r="G41" s="66"/>
      <c r="H41" s="66"/>
      <c r="I41" s="66"/>
      <c r="J41" s="66"/>
      <c r="K41" s="66"/>
      <c r="L41" s="66"/>
      <c r="M41" s="66"/>
      <c r="N41" s="3"/>
      <c r="O41" s="3"/>
    </row>
    <row r="42" spans="1:50">
      <c r="A42" s="3"/>
      <c r="B42" s="73" t="s">
        <v>66</v>
      </c>
      <c r="C42" s="73" t="s">
        <v>67</v>
      </c>
      <c r="D42" s="74">
        <v>240676</v>
      </c>
      <c r="E42" s="66"/>
      <c r="F42" s="66"/>
      <c r="G42" s="66"/>
      <c r="H42" s="66"/>
      <c r="I42" s="66"/>
      <c r="J42" s="66"/>
      <c r="K42" s="66"/>
      <c r="L42" s="66"/>
      <c r="M42" s="66"/>
      <c r="N42" s="3"/>
      <c r="O42" s="3"/>
      <c r="P42" s="3"/>
      <c r="Q42" s="3"/>
      <c r="R42" s="3"/>
      <c r="S42" s="3"/>
    </row>
    <row r="43" spans="1:50">
      <c r="A43" s="3"/>
      <c r="B43" s="73" t="s">
        <v>72</v>
      </c>
      <c r="C43" s="73" t="s">
        <v>73</v>
      </c>
      <c r="D43" s="74">
        <v>250696</v>
      </c>
      <c r="E43" s="66" t="s">
        <v>15</v>
      </c>
      <c r="F43" s="66">
        <v>1</v>
      </c>
      <c r="G43" s="66" t="s">
        <v>74</v>
      </c>
      <c r="H43" s="66"/>
      <c r="I43" s="66">
        <v>1</v>
      </c>
      <c r="J43" s="66" t="s">
        <v>74</v>
      </c>
      <c r="K43" s="66"/>
      <c r="L43" s="66">
        <v>1</v>
      </c>
      <c r="M43" s="66"/>
      <c r="N43" s="3"/>
      <c r="O43" s="3"/>
      <c r="P43" s="3"/>
      <c r="Q43" s="3"/>
      <c r="R43" s="3"/>
      <c r="S43" s="3"/>
    </row>
    <row r="44" spans="1:50">
      <c r="A44" s="3"/>
      <c r="B44" s="3"/>
      <c r="C44" s="3"/>
      <c r="D44" s="3"/>
      <c r="E44" s="76"/>
      <c r="F44" s="66"/>
      <c r="G44" s="66"/>
      <c r="H44" s="66"/>
      <c r="I44" s="66"/>
      <c r="J44" s="66"/>
      <c r="K44" s="66"/>
      <c r="L44" s="66"/>
      <c r="M44" s="66"/>
      <c r="N44" s="3"/>
      <c r="O44" s="3"/>
      <c r="P44" s="3"/>
      <c r="Q44" s="3"/>
      <c r="R44" s="3"/>
      <c r="S44" s="3"/>
      <c r="AP44">
        <v>0</v>
      </c>
    </row>
    <row r="45" spans="1:50">
      <c r="A45" s="3"/>
      <c r="B45" s="73"/>
      <c r="C45" s="73"/>
      <c r="D45" s="74"/>
      <c r="E45" s="66"/>
      <c r="F45" s="66"/>
      <c r="G45" s="66"/>
      <c r="H45" s="66"/>
      <c r="I45" s="66"/>
      <c r="J45" s="66"/>
      <c r="K45" s="66"/>
      <c r="L45" s="66"/>
      <c r="M45" s="66"/>
      <c r="N45" s="3"/>
      <c r="O45" s="3"/>
      <c r="P45" s="3"/>
      <c r="Q45" s="3"/>
      <c r="R45" s="3"/>
      <c r="S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5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mergeCells count="3">
    <mergeCell ref="C21:D21"/>
    <mergeCell ref="C23:D23"/>
    <mergeCell ref="C22:D22"/>
  </mergeCells>
  <phoneticPr fontId="0" type="noConversion"/>
  <pageMargins left="0.75" right="0.75" top="1" bottom="1" header="0.5" footer="0.5"/>
  <pageSetup paperSize="9" scale="89" orientation="portrait" horizontalDpi="4294967294" verticalDpi="1200" r:id="rId1"/>
  <headerFooter alignWithMargins="0"/>
  <colBreaks count="1" manualBreakCount="1">
    <brk id="14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2008-10-28T15:52:06Z</cp:lastPrinted>
  <dcterms:created xsi:type="dcterms:W3CDTF">2004-10-07T21:19:53Z</dcterms:created>
  <dcterms:modified xsi:type="dcterms:W3CDTF">2010-03-10T23:15:45Z</dcterms:modified>
</cp:coreProperties>
</file>