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2013\A\"/>
    </mc:Choice>
  </mc:AlternateContent>
  <bookViews>
    <workbookView xWindow="1695" yWindow="105" windowWidth="12120" windowHeight="882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Arkusz1!$A$1:$BE$38</definedName>
  </definedNames>
  <calcPr calcId="152511"/>
</workbook>
</file>

<file path=xl/calcChain.xml><?xml version="1.0" encoding="utf-8"?>
<calcChain xmlns="http://schemas.openxmlformats.org/spreadsheetml/2006/main">
  <c r="AX6" i="1" l="1"/>
  <c r="AX7" i="1"/>
  <c r="AX8" i="1"/>
  <c r="AX9" i="1"/>
  <c r="AX10" i="1"/>
  <c r="AX11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6" i="1"/>
  <c r="AX27" i="1"/>
  <c r="AX28" i="1"/>
  <c r="AX29" i="1"/>
  <c r="AX30" i="1"/>
  <c r="AX31" i="1"/>
  <c r="AX32" i="1"/>
  <c r="AX5" i="1"/>
  <c r="AO6" i="1" l="1"/>
  <c r="AO7" i="1"/>
  <c r="AO8" i="1"/>
  <c r="AO9" i="1"/>
  <c r="AO10" i="1"/>
  <c r="AO11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6" i="1"/>
  <c r="AO27" i="1"/>
  <c r="AO28" i="1"/>
  <c r="AO29" i="1"/>
  <c r="AO30" i="1"/>
  <c r="AO31" i="1"/>
  <c r="AO32" i="1"/>
  <c r="AO5" i="1"/>
  <c r="AM6" i="1"/>
  <c r="AM7" i="1"/>
  <c r="AM8" i="1"/>
  <c r="AM9" i="1"/>
  <c r="AM10" i="1"/>
  <c r="AM11" i="1"/>
  <c r="AM12" i="1"/>
  <c r="AO12" i="1" s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O25" i="1" s="1"/>
  <c r="AM26" i="1"/>
  <c r="AM27" i="1"/>
  <c r="AM28" i="1"/>
  <c r="AM29" i="1"/>
  <c r="AM30" i="1"/>
  <c r="AM31" i="1"/>
  <c r="AM32" i="1"/>
  <c r="AM5" i="1"/>
  <c r="AN5" i="1"/>
  <c r="AS6" i="1" l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5" i="1"/>
  <c r="AV6" i="1" l="1"/>
  <c r="AW6" i="1"/>
  <c r="AV7" i="1"/>
  <c r="AW7" i="1"/>
  <c r="AV8" i="1"/>
  <c r="AW8" i="1"/>
  <c r="AV9" i="1"/>
  <c r="AW9" i="1"/>
  <c r="AV10" i="1"/>
  <c r="AW10" i="1"/>
  <c r="AV11" i="1"/>
  <c r="AW11" i="1"/>
  <c r="AV12" i="1"/>
  <c r="AW12" i="1"/>
  <c r="AV13" i="1"/>
  <c r="AW13" i="1"/>
  <c r="AV14" i="1"/>
  <c r="AW14" i="1"/>
  <c r="AV15" i="1"/>
  <c r="AW15" i="1"/>
  <c r="AV16" i="1"/>
  <c r="AW16" i="1"/>
  <c r="AV17" i="1"/>
  <c r="AW17" i="1"/>
  <c r="AV18" i="1"/>
  <c r="AW18" i="1"/>
  <c r="AV19" i="1"/>
  <c r="AW19" i="1"/>
  <c r="AV20" i="1"/>
  <c r="AW20" i="1"/>
  <c r="AV21" i="1"/>
  <c r="AW21" i="1"/>
  <c r="AV22" i="1"/>
  <c r="AW22" i="1"/>
  <c r="AV23" i="1"/>
  <c r="AW23" i="1"/>
  <c r="AV24" i="1"/>
  <c r="AW24" i="1"/>
  <c r="AV25" i="1"/>
  <c r="AW25" i="1"/>
  <c r="AV26" i="1"/>
  <c r="AW26" i="1"/>
  <c r="AV27" i="1"/>
  <c r="AW27" i="1"/>
  <c r="AV28" i="1"/>
  <c r="AW28" i="1"/>
  <c r="AV29" i="1"/>
  <c r="AW29" i="1"/>
  <c r="AV30" i="1"/>
  <c r="AW30" i="1"/>
  <c r="AV31" i="1"/>
  <c r="AW31" i="1"/>
  <c r="AV32" i="1"/>
  <c r="AW32" i="1"/>
  <c r="AN6" i="1"/>
  <c r="AN7" i="1"/>
  <c r="AN8" i="1"/>
  <c r="AN9" i="1"/>
  <c r="AZ9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Z22" i="1" s="1"/>
  <c r="AN23" i="1"/>
  <c r="AN24" i="1"/>
  <c r="AT24" i="1" s="1"/>
  <c r="AN25" i="1"/>
  <c r="AN26" i="1"/>
  <c r="AZ26" i="1" s="1"/>
  <c r="AN27" i="1"/>
  <c r="AN28" i="1"/>
  <c r="AN29" i="1"/>
  <c r="AZ29" i="1"/>
  <c r="AN30" i="1"/>
  <c r="AN31" i="1"/>
  <c r="AN32" i="1"/>
  <c r="AT26" i="1" l="1"/>
  <c r="AT29" i="1"/>
  <c r="AZ24" i="1"/>
  <c r="AZ23" i="1"/>
  <c r="AZ21" i="1"/>
  <c r="AZ31" i="1"/>
  <c r="AZ27" i="1"/>
  <c r="AZ25" i="1"/>
  <c r="AZ19" i="1"/>
  <c r="AZ17" i="1"/>
  <c r="AZ15" i="1"/>
  <c r="AZ13" i="1"/>
  <c r="AZ11" i="1"/>
  <c r="AZ7" i="1"/>
  <c r="AZ6" i="1"/>
  <c r="AT9" i="1"/>
  <c r="AZ10" i="1"/>
  <c r="AT21" i="1"/>
  <c r="AT22" i="1"/>
  <c r="AT7" i="1" l="1"/>
  <c r="AT31" i="1"/>
  <c r="AT27" i="1"/>
  <c r="AT25" i="1"/>
  <c r="AX25" i="1" s="1"/>
  <c r="AT23" i="1"/>
  <c r="AT19" i="1"/>
  <c r="AT15" i="1"/>
  <c r="AT13" i="1"/>
  <c r="AT11" i="1"/>
  <c r="AT6" i="1"/>
  <c r="AT17" i="1"/>
  <c r="AZ8" i="1"/>
  <c r="AT8" i="1"/>
  <c r="AT10" i="1"/>
  <c r="AZ12" i="1"/>
  <c r="AT12" i="1"/>
  <c r="AX12" i="1" s="1"/>
  <c r="AZ14" i="1"/>
  <c r="AT14" i="1"/>
  <c r="AT16" i="1"/>
  <c r="AZ16" i="1"/>
  <c r="AZ18" i="1"/>
  <c r="AT18" i="1"/>
  <c r="AZ20" i="1"/>
  <c r="AT20" i="1"/>
  <c r="AT28" i="1"/>
  <c r="AZ28" i="1"/>
  <c r="AZ30" i="1"/>
  <c r="AT30" i="1"/>
  <c r="AZ32" i="1"/>
  <c r="AT32" i="1"/>
  <c r="AV5" i="1"/>
  <c r="A38" i="1" l="1"/>
  <c r="AX34" i="1" l="1"/>
  <c r="F34" i="1"/>
  <c r="F35" i="1" s="1"/>
  <c r="AW5" i="1" l="1"/>
  <c r="H34" i="1"/>
  <c r="H35" i="1" s="1"/>
  <c r="AC34" i="1"/>
  <c r="AC35" i="1" s="1"/>
  <c r="AR34" i="1"/>
  <c r="AR35" i="1" s="1"/>
  <c r="L34" i="1"/>
  <c r="L35" i="1" s="1"/>
  <c r="K34" i="1"/>
  <c r="K35" i="1" s="1"/>
  <c r="O34" i="1"/>
  <c r="O35" i="1" s="1"/>
  <c r="N34" i="1"/>
  <c r="N35" i="1" s="1"/>
  <c r="AA34" i="1"/>
  <c r="AA35" i="1" s="1"/>
  <c r="Z34" i="1"/>
  <c r="Z35" i="1" s="1"/>
  <c r="X34" i="1"/>
  <c r="X35" i="1" s="1"/>
  <c r="W34" i="1"/>
  <c r="W35" i="1" s="1"/>
  <c r="AS34" i="1"/>
  <c r="AS35" i="1" s="1"/>
  <c r="AL34" i="1"/>
  <c r="AL35" i="1" s="1"/>
  <c r="AJ34" i="1"/>
  <c r="AJ35" i="1" s="1"/>
  <c r="AI34" i="1"/>
  <c r="AI35" i="1" s="1"/>
  <c r="AG34" i="1"/>
  <c r="AG35" i="1" s="1"/>
  <c r="AF34" i="1"/>
  <c r="AF35" i="1" s="1"/>
  <c r="AD34" i="1"/>
  <c r="AD35" i="1" s="1"/>
  <c r="U34" i="1"/>
  <c r="U35" i="1" s="1"/>
  <c r="T34" i="1"/>
  <c r="T35" i="1" s="1"/>
  <c r="R34" i="1"/>
  <c r="R35" i="1" s="1"/>
  <c r="Q34" i="1"/>
  <c r="Q35" i="1" s="1"/>
  <c r="I34" i="1"/>
  <c r="I35" i="1" s="1"/>
  <c r="AU34" i="1"/>
  <c r="AU35" i="1" s="1"/>
  <c r="A37" i="1"/>
  <c r="AZ5" i="1" l="1"/>
  <c r="AT5" i="1"/>
  <c r="AM34" i="1"/>
  <c r="AM35" i="1" s="1"/>
  <c r="AN34" i="1"/>
  <c r="AN35" i="1" s="1"/>
  <c r="AV34" i="1"/>
  <c r="AV35" i="1" s="1"/>
  <c r="AO34" i="1" l="1"/>
  <c r="AO35" i="1" s="1"/>
  <c r="AZ34" i="1"/>
  <c r="AZ35" i="1" s="1"/>
  <c r="AT34" i="1" l="1"/>
  <c r="AT35" i="1" s="1"/>
</calcChain>
</file>

<file path=xl/sharedStrings.xml><?xml version="1.0" encoding="utf-8"?>
<sst xmlns="http://schemas.openxmlformats.org/spreadsheetml/2006/main" count="423" uniqueCount="76">
  <si>
    <t>imię</t>
  </si>
  <si>
    <t>nazwisko</t>
  </si>
  <si>
    <t>nr</t>
  </si>
  <si>
    <t>nr indeksu</t>
  </si>
  <si>
    <t>kart</t>
  </si>
  <si>
    <t>max</t>
  </si>
  <si>
    <t>średnia</t>
  </si>
  <si>
    <t>HW</t>
  </si>
  <si>
    <t>%</t>
  </si>
  <si>
    <t>Σ</t>
  </si>
  <si>
    <t>%HW</t>
  </si>
  <si>
    <t>%kart</t>
  </si>
  <si>
    <t>OCENA</t>
  </si>
  <si>
    <t>+</t>
  </si>
  <si>
    <t>min. z egzaminu do zaliczenia</t>
  </si>
  <si>
    <t>EGZ</t>
  </si>
  <si>
    <t>EGZ %</t>
  </si>
  <si>
    <t>EGZ2</t>
  </si>
  <si>
    <t>EGZ2 %</t>
  </si>
  <si>
    <t>Σ bez egz.</t>
  </si>
  <si>
    <t>Magdalena</t>
  </si>
  <si>
    <t>Joanna</t>
  </si>
  <si>
    <t>bonus</t>
  </si>
  <si>
    <t>Łukasz</t>
  </si>
  <si>
    <t>Σ2</t>
  </si>
  <si>
    <t>OCENA2</t>
  </si>
  <si>
    <t>Rafał</t>
  </si>
  <si>
    <t>Jakub</t>
  </si>
  <si>
    <t>Michał</t>
  </si>
  <si>
    <t>Piotr</t>
  </si>
  <si>
    <t>Anna</t>
  </si>
  <si>
    <t>Małgorzata</t>
  </si>
  <si>
    <t>Buduła</t>
  </si>
  <si>
    <t>Wiktor</t>
  </si>
  <si>
    <t>Czarnomski</t>
  </si>
  <si>
    <t>Duraj</t>
  </si>
  <si>
    <t>Filipiuk</t>
  </si>
  <si>
    <t>Gornia</t>
  </si>
  <si>
    <t>Justyna</t>
  </si>
  <si>
    <t>Grzybowska</t>
  </si>
  <si>
    <t>Jaszczyńska</t>
  </si>
  <si>
    <t>Kalinowska</t>
  </si>
  <si>
    <t>Kociszewski</t>
  </si>
  <si>
    <t>Kopyrski</t>
  </si>
  <si>
    <t>Marcin</t>
  </si>
  <si>
    <t>Kuczara</t>
  </si>
  <si>
    <t>Lipińska</t>
  </si>
  <si>
    <t>Malec</t>
  </si>
  <si>
    <t>Dawid</t>
  </si>
  <si>
    <t>Nguyen</t>
  </si>
  <si>
    <t>Adam</t>
  </si>
  <si>
    <t>Oniszczuk</t>
  </si>
  <si>
    <t>Przybysz</t>
  </si>
  <si>
    <t>Bartłomiej</t>
  </si>
  <si>
    <t>Szyszko</t>
  </si>
  <si>
    <t>Trojgo</t>
  </si>
  <si>
    <t>Masahiro</t>
  </si>
  <si>
    <t>Ueyama</t>
  </si>
  <si>
    <t>Tomasz</t>
  </si>
  <si>
    <t>Wąs</t>
  </si>
  <si>
    <t>Jan</t>
  </si>
  <si>
    <t>Ernest</t>
  </si>
  <si>
    <t>Zapendowski</t>
  </si>
  <si>
    <t>Żelazna</t>
  </si>
  <si>
    <t>GRUPA 132</t>
  </si>
  <si>
    <t xml:space="preserve">   czwartek 1315  s. 206</t>
  </si>
  <si>
    <t>-</t>
  </si>
  <si>
    <t>Stanisław</t>
  </si>
  <si>
    <t>Łaniewski</t>
  </si>
  <si>
    <t>Błaszczyk</t>
  </si>
  <si>
    <t>Marta</t>
  </si>
  <si>
    <t>Dobkowska</t>
  </si>
  <si>
    <t>Paliński</t>
  </si>
  <si>
    <t>Sara</t>
  </si>
  <si>
    <t>Nowak</t>
  </si>
  <si>
    <t>bonus2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</si>
</sst>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9"/>
      <name val="Courier New"/>
      <family val="3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4" fillId="0" borderId="8" xfId="0" applyFont="1" applyBorder="1" applyAlignment="1"/>
    <xf numFmtId="0" fontId="2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2" fillId="0" borderId="2" xfId="0" applyFont="1" applyBorder="1"/>
    <xf numFmtId="1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9" fontId="2" fillId="0" borderId="1" xfId="1" applyFont="1" applyFill="1" applyBorder="1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7" xfId="0" applyFont="1" applyBorder="1"/>
    <xf numFmtId="0" fontId="4" fillId="0" borderId="1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  <xf numFmtId="0" fontId="3" fillId="0" borderId="8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0" fontId="6" fillId="0" borderId="12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0" borderId="0" xfId="0" applyFont="1" applyBorder="1"/>
    <xf numFmtId="0" fontId="2" fillId="0" borderId="11" xfId="0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5" xfId="0" applyFont="1" applyFill="1" applyBorder="1"/>
    <xf numFmtId="0" fontId="2" fillId="0" borderId="0" xfId="0" applyFont="1" applyFill="1" applyBorder="1"/>
    <xf numFmtId="0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49" fontId="2" fillId="0" borderId="0" xfId="0" applyNumberFormat="1" applyFont="1" applyBorder="1" applyAlignment="1">
      <alignment wrapText="1"/>
    </xf>
    <xf numFmtId="0" fontId="7" fillId="2" borderId="0" xfId="0" quotePrefix="1" applyFont="1" applyFill="1" applyAlignment="1" applyProtection="1"/>
    <xf numFmtId="0" fontId="2" fillId="0" borderId="1" xfId="0" applyNumberFormat="1" applyFont="1" applyBorder="1" applyAlignment="1">
      <alignment horizontal="center" vertical="center"/>
    </xf>
    <xf numFmtId="0" fontId="2" fillId="0" borderId="10" xfId="0" applyFont="1" applyBorder="1"/>
    <xf numFmtId="9" fontId="2" fillId="0" borderId="10" xfId="1" applyFont="1" applyFill="1" applyBorder="1"/>
    <xf numFmtId="0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7"/>
  <sheetViews>
    <sheetView tabSelected="1" zoomScale="115" zoomScaleNormal="115" workbookViewId="0">
      <pane xSplit="4" ySplit="4" topLeftCell="AP5" activePane="bottomRight" state="frozen"/>
      <selection pane="topRight" activeCell="E1" sqref="E1"/>
      <selection pane="bottomLeft" activeCell="A5" sqref="A5"/>
      <selection pane="bottomRight" activeCell="AS5" sqref="AS5"/>
    </sheetView>
  </sheetViews>
  <sheetFormatPr defaultRowHeight="12.75" x14ac:dyDescent="0.2"/>
  <cols>
    <col min="1" max="1" width="5.28515625" style="11" customWidth="1"/>
    <col min="2" max="2" width="11.42578125" style="11" customWidth="1"/>
    <col min="3" max="3" width="12.85546875" style="11" customWidth="1"/>
    <col min="4" max="4" width="11.42578125" style="11" customWidth="1"/>
    <col min="5" max="38" width="5.28515625" style="11" customWidth="1"/>
    <col min="39" max="40" width="11.28515625" style="11" customWidth="1"/>
    <col min="41" max="49" width="10.85546875" style="11" customWidth="1"/>
    <col min="50" max="51" width="10.7109375" style="11" customWidth="1"/>
    <col min="52" max="52" width="35.85546875" style="11" bestFit="1" customWidth="1"/>
    <col min="53" max="59" width="5.42578125" style="11" customWidth="1"/>
    <col min="60" max="60" width="5.42578125" style="1" customWidth="1"/>
    <col min="61" max="16384" width="9.140625" style="11"/>
  </cols>
  <sheetData>
    <row r="1" spans="1:60" ht="18.75" x14ac:dyDescent="0.3">
      <c r="A1" s="32"/>
      <c r="B1" s="33"/>
      <c r="C1" s="34"/>
      <c r="D1" s="35"/>
    </row>
    <row r="2" spans="1:60" ht="18.75" x14ac:dyDescent="0.3">
      <c r="A2" s="36"/>
      <c r="B2" s="37"/>
      <c r="C2" s="1"/>
      <c r="D2" s="38"/>
    </row>
    <row r="3" spans="1:60" ht="21" x14ac:dyDescent="0.35">
      <c r="A3" s="25"/>
      <c r="B3" s="26"/>
      <c r="C3" s="27" t="s">
        <v>64</v>
      </c>
      <c r="D3" s="23"/>
      <c r="E3" s="2" t="s">
        <v>65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</row>
    <row r="4" spans="1:60" ht="15.75" x14ac:dyDescent="0.25">
      <c r="A4" s="22" t="s">
        <v>2</v>
      </c>
      <c r="B4" s="22" t="s">
        <v>0</v>
      </c>
      <c r="C4" s="22" t="s">
        <v>1</v>
      </c>
      <c r="D4" s="22" t="s">
        <v>3</v>
      </c>
      <c r="E4" s="22">
        <v>1</v>
      </c>
      <c r="F4" s="22" t="s">
        <v>7</v>
      </c>
      <c r="G4" s="22">
        <v>2</v>
      </c>
      <c r="H4" s="22" t="s">
        <v>4</v>
      </c>
      <c r="I4" s="24" t="s">
        <v>7</v>
      </c>
      <c r="J4" s="24">
        <v>3</v>
      </c>
      <c r="K4" s="24" t="s">
        <v>4</v>
      </c>
      <c r="L4" s="24" t="s">
        <v>7</v>
      </c>
      <c r="M4" s="24">
        <v>4</v>
      </c>
      <c r="N4" s="24" t="s">
        <v>4</v>
      </c>
      <c r="O4" s="24" t="s">
        <v>7</v>
      </c>
      <c r="P4" s="24">
        <v>5</v>
      </c>
      <c r="Q4" s="24" t="s">
        <v>4</v>
      </c>
      <c r="R4" s="24" t="s">
        <v>7</v>
      </c>
      <c r="S4" s="24">
        <v>6</v>
      </c>
      <c r="T4" s="24" t="s">
        <v>4</v>
      </c>
      <c r="U4" s="24" t="s">
        <v>7</v>
      </c>
      <c r="V4" s="24">
        <v>7</v>
      </c>
      <c r="W4" s="24" t="s">
        <v>4</v>
      </c>
      <c r="X4" s="24" t="s">
        <v>7</v>
      </c>
      <c r="Y4" s="24">
        <v>8</v>
      </c>
      <c r="Z4" s="24" t="s">
        <v>4</v>
      </c>
      <c r="AA4" s="24" t="s">
        <v>7</v>
      </c>
      <c r="AB4" s="24">
        <v>9</v>
      </c>
      <c r="AC4" s="24" t="s">
        <v>4</v>
      </c>
      <c r="AD4" s="24" t="s">
        <v>7</v>
      </c>
      <c r="AE4" s="24">
        <v>10</v>
      </c>
      <c r="AF4" s="24" t="s">
        <v>4</v>
      </c>
      <c r="AG4" s="24" t="s">
        <v>7</v>
      </c>
      <c r="AH4" s="24">
        <v>11</v>
      </c>
      <c r="AI4" s="24" t="s">
        <v>4</v>
      </c>
      <c r="AJ4" s="24" t="s">
        <v>7</v>
      </c>
      <c r="AK4" s="24">
        <v>12</v>
      </c>
      <c r="AL4" s="24" t="s">
        <v>4</v>
      </c>
      <c r="AM4" s="24" t="s">
        <v>11</v>
      </c>
      <c r="AN4" s="22" t="s">
        <v>10</v>
      </c>
      <c r="AO4" s="24" t="s">
        <v>19</v>
      </c>
      <c r="AP4" s="24" t="s">
        <v>22</v>
      </c>
      <c r="AQ4" s="24" t="s">
        <v>75</v>
      </c>
      <c r="AR4" s="24" t="s">
        <v>15</v>
      </c>
      <c r="AS4" s="22" t="s">
        <v>16</v>
      </c>
      <c r="AT4" s="24" t="s">
        <v>9</v>
      </c>
      <c r="AU4" s="24" t="s">
        <v>17</v>
      </c>
      <c r="AV4" s="22" t="s">
        <v>18</v>
      </c>
      <c r="AW4" s="24" t="s">
        <v>24</v>
      </c>
      <c r="AX4" s="24" t="s">
        <v>12</v>
      </c>
      <c r="AY4" s="24" t="s">
        <v>25</v>
      </c>
      <c r="AZ4" s="24" t="s">
        <v>14</v>
      </c>
      <c r="BA4" s="39"/>
      <c r="BB4" s="39"/>
      <c r="BC4" s="39"/>
      <c r="BD4" s="39"/>
    </row>
    <row r="5" spans="1:60" s="41" customFormat="1" x14ac:dyDescent="0.2">
      <c r="A5" s="21">
        <v>1</v>
      </c>
      <c r="B5" s="17" t="s">
        <v>60</v>
      </c>
      <c r="C5" s="17" t="s">
        <v>69</v>
      </c>
      <c r="D5" s="58">
        <v>343097</v>
      </c>
      <c r="E5" s="8" t="s">
        <v>13</v>
      </c>
      <c r="F5" s="8"/>
      <c r="G5" s="9" t="s">
        <v>66</v>
      </c>
      <c r="H5" s="9"/>
      <c r="I5" s="8"/>
      <c r="J5" s="8" t="s">
        <v>13</v>
      </c>
      <c r="K5" s="8"/>
      <c r="L5" s="8"/>
      <c r="M5" s="8" t="s">
        <v>13</v>
      </c>
      <c r="N5" s="8">
        <v>1</v>
      </c>
      <c r="O5" s="8"/>
      <c r="P5" s="8" t="s">
        <v>66</v>
      </c>
      <c r="Q5" s="8"/>
      <c r="R5" s="8"/>
      <c r="S5" s="8" t="s">
        <v>13</v>
      </c>
      <c r="T5" s="8"/>
      <c r="U5" s="8"/>
      <c r="V5" s="8" t="s">
        <v>66</v>
      </c>
      <c r="W5" s="8"/>
      <c r="X5" s="8"/>
      <c r="Y5" s="8" t="s">
        <v>66</v>
      </c>
      <c r="Z5" s="8"/>
      <c r="AA5" s="8"/>
      <c r="AB5" s="8" t="s">
        <v>66</v>
      </c>
      <c r="AC5" s="8"/>
      <c r="AD5" s="8"/>
      <c r="AE5" s="8" t="s">
        <v>66</v>
      </c>
      <c r="AF5" s="8"/>
      <c r="AG5" s="8"/>
      <c r="AH5" s="8" t="s">
        <v>66</v>
      </c>
      <c r="AI5" s="8"/>
      <c r="AJ5" s="8"/>
      <c r="AK5" s="8" t="s">
        <v>66</v>
      </c>
      <c r="AL5" s="8"/>
      <c r="AM5" s="4">
        <f>(H5/$H$33+K5/$K$33+N5/$N$33+Q5/$Q$33+T5/$T$33+W5/$W$33+Z5/$Z$33+AC5/$AC$33+AF5/$AF$33+AI5/$AI$33+AL5/$AL$33+AP5+AQ5)/(11)</f>
        <v>0.54545454545454541</v>
      </c>
      <c r="AN5" s="4">
        <f t="shared" ref="AN5:AN32" si="0">(F5/$F$33+I5/$I$33+L5/$K$33+O5/$N$33+R5/$Q$33+U5/$T$33+X5/$X$33+AA5/$AA$33+AD5/$AD$33+AG5/$AG$33+AJ5/$AJ$33)/(11)</f>
        <v>0</v>
      </c>
      <c r="AO5" s="5">
        <f>MIN(0.15*AN5+0.15*AM5,0.3)</f>
        <v>8.1818181818181804E-2</v>
      </c>
      <c r="AP5" s="31"/>
      <c r="AQ5" s="31">
        <v>5</v>
      </c>
      <c r="AR5" s="6">
        <v>26</v>
      </c>
      <c r="AS5" s="7">
        <f>(AR5)/$AR$33</f>
        <v>0.37142857142857144</v>
      </c>
      <c r="AT5" s="7">
        <f t="shared" ref="AT5" si="1">AO5+0.7*AS5</f>
        <v>0.3418181818181818</v>
      </c>
      <c r="AU5" s="9"/>
      <c r="AV5" s="7">
        <f>(AU5+AP5)/$AU$33</f>
        <v>0</v>
      </c>
      <c r="AW5" s="7" t="str">
        <f>IF(AU5&lt;&gt;"",AO5+0.7*AV5,"")</f>
        <v/>
      </c>
      <c r="AX5" s="9">
        <f>IF(AR5="","",IF(AS5&lt;0.5,2,IF(AT5&gt;=0.9,5,IF(AT5&gt;=0.8,4.5,IF(AT5&gt;=0.7,4,IF(AT5&gt;=0.6,3.5,IF(AT5&gt;=0.5,3,2)))))))</f>
        <v>2</v>
      </c>
      <c r="AY5" s="9"/>
      <c r="AZ5" s="7">
        <f t="shared" ref="AZ5" si="2">MAX(0.5,(0.5-AO5)/0.7)</f>
        <v>0.59740259740259749</v>
      </c>
      <c r="BA5" s="40"/>
      <c r="BB5" s="40"/>
      <c r="BC5" s="40"/>
      <c r="BD5" s="40"/>
      <c r="BH5" s="42"/>
    </row>
    <row r="6" spans="1:60" s="41" customFormat="1" x14ac:dyDescent="0.2">
      <c r="A6" s="21">
        <v>2</v>
      </c>
      <c r="B6" s="17" t="s">
        <v>31</v>
      </c>
      <c r="C6" s="17" t="s">
        <v>32</v>
      </c>
      <c r="D6" s="58">
        <v>339088</v>
      </c>
      <c r="E6" s="8" t="s">
        <v>13</v>
      </c>
      <c r="F6" s="8">
        <v>1</v>
      </c>
      <c r="G6" s="9" t="s">
        <v>13</v>
      </c>
      <c r="H6" s="9"/>
      <c r="I6" s="8">
        <v>1</v>
      </c>
      <c r="J6" s="8" t="s">
        <v>13</v>
      </c>
      <c r="K6" s="8">
        <v>1</v>
      </c>
      <c r="L6" s="8">
        <v>1</v>
      </c>
      <c r="M6" s="8" t="s">
        <v>13</v>
      </c>
      <c r="N6" s="8"/>
      <c r="O6" s="8">
        <v>1</v>
      </c>
      <c r="P6" s="8" t="s">
        <v>13</v>
      </c>
      <c r="Q6" s="8"/>
      <c r="R6" s="8">
        <v>1</v>
      </c>
      <c r="S6" s="8" t="s">
        <v>13</v>
      </c>
      <c r="T6" s="8">
        <v>1</v>
      </c>
      <c r="U6" s="8">
        <v>1</v>
      </c>
      <c r="V6" s="8" t="s">
        <v>13</v>
      </c>
      <c r="W6" s="8"/>
      <c r="X6" s="8">
        <v>1</v>
      </c>
      <c r="Y6" s="8" t="s">
        <v>13</v>
      </c>
      <c r="Z6" s="8">
        <v>1</v>
      </c>
      <c r="AA6" s="8">
        <v>1</v>
      </c>
      <c r="AB6" s="8" t="s">
        <v>13</v>
      </c>
      <c r="AC6" s="8">
        <v>1</v>
      </c>
      <c r="AD6" s="8">
        <v>1</v>
      </c>
      <c r="AE6" s="8" t="s">
        <v>13</v>
      </c>
      <c r="AF6" s="8">
        <v>1</v>
      </c>
      <c r="AG6" s="8">
        <v>1</v>
      </c>
      <c r="AH6" s="8" t="s">
        <v>13</v>
      </c>
      <c r="AI6" s="8">
        <v>1</v>
      </c>
      <c r="AJ6" s="8">
        <v>1</v>
      </c>
      <c r="AK6" s="8" t="s">
        <v>13</v>
      </c>
      <c r="AL6" s="8">
        <v>1</v>
      </c>
      <c r="AM6" s="4">
        <f t="shared" ref="AM6:AM32" si="3">(H6/$H$33+K6/$K$33+N6/$N$33+Q6/$Q$33+T6/$T$33+W6/$W$33+Z6/$Z$33+AC6/$AC$33+AF6/$AF$33+AI6/$AI$33+AL6/$AL$33+AP6+AQ6)/(11)</f>
        <v>1.2727272727272727</v>
      </c>
      <c r="AN6" s="4">
        <f t="shared" si="0"/>
        <v>1</v>
      </c>
      <c r="AO6" s="5">
        <f t="shared" ref="AO6:AO32" si="4">MIN(0.15*AN6+0.15*AM6,0.3)</f>
        <v>0.3</v>
      </c>
      <c r="AP6" s="31">
        <v>2</v>
      </c>
      <c r="AQ6" s="31">
        <v>5</v>
      </c>
      <c r="AR6" s="6">
        <v>52</v>
      </c>
      <c r="AS6" s="7">
        <f t="shared" ref="AS6:AS32" si="5">(AR6)/$AR$33</f>
        <v>0.74285714285714288</v>
      </c>
      <c r="AT6" s="7">
        <f t="shared" ref="AT6:AT32" si="6">AO6+0.7*AS6</f>
        <v>0.82000000000000006</v>
      </c>
      <c r="AU6" s="9"/>
      <c r="AV6" s="7">
        <f t="shared" ref="AV6:AV32" si="7">(AU6+AP6)/$AU$33</f>
        <v>0.04</v>
      </c>
      <c r="AW6" s="7" t="str">
        <f t="shared" ref="AW6:AW32" si="8">IF(AU6&lt;&gt;"",AO6+0.7*AV6,"")</f>
        <v/>
      </c>
      <c r="AX6" s="9">
        <f t="shared" ref="AX6:AX32" si="9">IF(AR6="","",IF(AS6&lt;0.5,2,IF(AT6&gt;=0.9,5,IF(AT6&gt;=0.8,4.5,IF(AT6&gt;=0.7,4,IF(AT6&gt;=0.6,3.5,IF(AT6&gt;=0.5,3,2)))))))</f>
        <v>4.5</v>
      </c>
      <c r="AY6" s="9"/>
      <c r="AZ6" s="7">
        <f t="shared" ref="AZ6:AZ32" si="10">MAX(0.5,(0.5-AO6)/0.7)</f>
        <v>0.5</v>
      </c>
      <c r="BA6" s="40"/>
      <c r="BB6" s="40"/>
      <c r="BC6" s="40"/>
      <c r="BD6" s="40"/>
      <c r="BH6" s="42"/>
    </row>
    <row r="7" spans="1:60" s="41" customFormat="1" x14ac:dyDescent="0.2">
      <c r="A7" s="21">
        <v>3</v>
      </c>
      <c r="B7" s="17" t="s">
        <v>33</v>
      </c>
      <c r="C7" s="17" t="s">
        <v>34</v>
      </c>
      <c r="D7" s="58">
        <v>341094</v>
      </c>
      <c r="E7" s="8" t="s">
        <v>66</v>
      </c>
      <c r="F7" s="8">
        <v>1</v>
      </c>
      <c r="G7" s="9" t="s">
        <v>13</v>
      </c>
      <c r="H7" s="9">
        <v>0.5</v>
      </c>
      <c r="I7" s="8">
        <v>1</v>
      </c>
      <c r="J7" s="8" t="s">
        <v>13</v>
      </c>
      <c r="K7" s="8">
        <v>1</v>
      </c>
      <c r="L7" s="8">
        <v>1</v>
      </c>
      <c r="M7" s="8" t="s">
        <v>13</v>
      </c>
      <c r="N7" s="8">
        <v>1</v>
      </c>
      <c r="O7" s="8">
        <v>0.9</v>
      </c>
      <c r="P7" s="8" t="s">
        <v>13</v>
      </c>
      <c r="Q7" s="8"/>
      <c r="R7" s="8">
        <v>0.5</v>
      </c>
      <c r="S7" s="8" t="s">
        <v>13</v>
      </c>
      <c r="T7" s="8">
        <v>1</v>
      </c>
      <c r="U7" s="8">
        <v>0.7</v>
      </c>
      <c r="V7" s="8" t="s">
        <v>13</v>
      </c>
      <c r="W7" s="8"/>
      <c r="X7" s="8">
        <v>0.8</v>
      </c>
      <c r="Y7" s="8" t="s">
        <v>13</v>
      </c>
      <c r="Z7" s="8">
        <v>1</v>
      </c>
      <c r="AA7" s="8">
        <v>0.2</v>
      </c>
      <c r="AB7" s="8" t="s">
        <v>13</v>
      </c>
      <c r="AC7" s="8">
        <v>1</v>
      </c>
      <c r="AD7" s="8"/>
      <c r="AE7" s="8" t="s">
        <v>13</v>
      </c>
      <c r="AF7" s="8"/>
      <c r="AG7" s="8"/>
      <c r="AH7" s="8" t="s">
        <v>13</v>
      </c>
      <c r="AI7" s="8">
        <v>1</v>
      </c>
      <c r="AJ7" s="8"/>
      <c r="AK7" s="8" t="s">
        <v>13</v>
      </c>
      <c r="AL7" s="8">
        <v>1</v>
      </c>
      <c r="AM7" s="4">
        <f t="shared" si="3"/>
        <v>1.1363636363636365</v>
      </c>
      <c r="AN7" s="4">
        <f t="shared" si="0"/>
        <v>0.55454545454545456</v>
      </c>
      <c r="AO7" s="5">
        <f t="shared" si="4"/>
        <v>0.25363636363636366</v>
      </c>
      <c r="AP7" s="31"/>
      <c r="AQ7" s="31">
        <v>5</v>
      </c>
      <c r="AR7" s="6">
        <v>22</v>
      </c>
      <c r="AS7" s="7">
        <f t="shared" si="5"/>
        <v>0.31428571428571428</v>
      </c>
      <c r="AT7" s="7">
        <f t="shared" si="6"/>
        <v>0.47363636363636363</v>
      </c>
      <c r="AU7" s="9"/>
      <c r="AV7" s="7">
        <f t="shared" si="7"/>
        <v>0</v>
      </c>
      <c r="AW7" s="7" t="str">
        <f t="shared" si="8"/>
        <v/>
      </c>
      <c r="AX7" s="9">
        <f t="shared" si="9"/>
        <v>2</v>
      </c>
      <c r="AY7" s="9"/>
      <c r="AZ7" s="7">
        <f t="shared" si="10"/>
        <v>0.5</v>
      </c>
      <c r="BA7" s="40"/>
      <c r="BB7" s="40"/>
      <c r="BC7" s="40"/>
      <c r="BD7" s="40"/>
      <c r="BH7" s="42"/>
    </row>
    <row r="8" spans="1:60" s="41" customFormat="1" x14ac:dyDescent="0.2">
      <c r="A8" s="21">
        <v>4</v>
      </c>
      <c r="B8" s="17" t="s">
        <v>70</v>
      </c>
      <c r="C8" s="17" t="s">
        <v>71</v>
      </c>
      <c r="D8" s="58">
        <v>343099</v>
      </c>
      <c r="E8" s="8"/>
      <c r="F8" s="8"/>
      <c r="G8" s="9"/>
      <c r="H8" s="9"/>
      <c r="I8" s="8"/>
      <c r="J8" s="8"/>
      <c r="K8" s="8"/>
      <c r="L8" s="8"/>
      <c r="M8" s="8" t="s">
        <v>13</v>
      </c>
      <c r="N8" s="8"/>
      <c r="O8" s="8"/>
      <c r="P8" s="8" t="s">
        <v>13</v>
      </c>
      <c r="Q8" s="8"/>
      <c r="R8" s="8"/>
      <c r="S8" s="8" t="s">
        <v>13</v>
      </c>
      <c r="T8" s="8"/>
      <c r="U8" s="8"/>
      <c r="V8" s="8" t="s">
        <v>66</v>
      </c>
      <c r="W8" s="8"/>
      <c r="X8" s="8"/>
      <c r="Y8" s="8" t="s">
        <v>13</v>
      </c>
      <c r="Z8" s="8"/>
      <c r="AA8" s="8"/>
      <c r="AB8" s="8" t="s">
        <v>13</v>
      </c>
      <c r="AC8" s="8">
        <v>1</v>
      </c>
      <c r="AD8" s="8"/>
      <c r="AE8" s="8" t="s">
        <v>66</v>
      </c>
      <c r="AF8" s="8"/>
      <c r="AG8" s="8"/>
      <c r="AH8" s="8" t="s">
        <v>66</v>
      </c>
      <c r="AI8" s="8"/>
      <c r="AJ8" s="8"/>
      <c r="AK8" s="8" t="s">
        <v>66</v>
      </c>
      <c r="AL8" s="8"/>
      <c r="AM8" s="4">
        <f t="shared" si="3"/>
        <v>9.0909090909090912E-2</v>
      </c>
      <c r="AN8" s="4">
        <f t="shared" si="0"/>
        <v>0</v>
      </c>
      <c r="AO8" s="5">
        <f t="shared" si="4"/>
        <v>1.3636363636363636E-2</v>
      </c>
      <c r="AP8" s="31"/>
      <c r="AQ8" s="31">
        <v>0</v>
      </c>
      <c r="AR8" s="6">
        <v>20</v>
      </c>
      <c r="AS8" s="7">
        <f t="shared" si="5"/>
        <v>0.2857142857142857</v>
      </c>
      <c r="AT8" s="7">
        <f t="shared" si="6"/>
        <v>0.21363636363636362</v>
      </c>
      <c r="AU8" s="9"/>
      <c r="AV8" s="7">
        <f t="shared" si="7"/>
        <v>0</v>
      </c>
      <c r="AW8" s="7" t="str">
        <f t="shared" si="8"/>
        <v/>
      </c>
      <c r="AX8" s="9">
        <f t="shared" si="9"/>
        <v>2</v>
      </c>
      <c r="AY8" s="9"/>
      <c r="AZ8" s="7">
        <f t="shared" si="10"/>
        <v>0.69480519480519487</v>
      </c>
      <c r="BA8" s="40"/>
      <c r="BB8" s="40"/>
      <c r="BC8" s="40"/>
      <c r="BD8" s="40"/>
      <c r="BH8" s="42"/>
    </row>
    <row r="9" spans="1:60" s="41" customFormat="1" x14ac:dyDescent="0.2">
      <c r="A9" s="21">
        <v>5</v>
      </c>
      <c r="B9" s="17" t="s">
        <v>28</v>
      </c>
      <c r="C9" s="17" t="s">
        <v>35</v>
      </c>
      <c r="D9" s="58">
        <v>339146</v>
      </c>
      <c r="E9" s="8" t="s">
        <v>13</v>
      </c>
      <c r="F9" s="8">
        <v>1</v>
      </c>
      <c r="G9" s="8" t="s">
        <v>13</v>
      </c>
      <c r="H9" s="8"/>
      <c r="I9" s="8">
        <v>1</v>
      </c>
      <c r="J9" s="8" t="s">
        <v>13</v>
      </c>
      <c r="K9" s="8">
        <v>1</v>
      </c>
      <c r="L9" s="8">
        <v>1</v>
      </c>
      <c r="M9" s="8" t="s">
        <v>13</v>
      </c>
      <c r="N9" s="8">
        <v>1</v>
      </c>
      <c r="O9" s="8">
        <v>1</v>
      </c>
      <c r="P9" s="8" t="s">
        <v>13</v>
      </c>
      <c r="Q9" s="8">
        <v>1</v>
      </c>
      <c r="R9" s="8">
        <v>1</v>
      </c>
      <c r="S9" s="8" t="s">
        <v>13</v>
      </c>
      <c r="T9" s="8">
        <v>1</v>
      </c>
      <c r="U9" s="8">
        <v>1</v>
      </c>
      <c r="V9" s="8" t="s">
        <v>13</v>
      </c>
      <c r="W9" s="8"/>
      <c r="X9" s="8">
        <v>1</v>
      </c>
      <c r="Y9" s="8" t="s">
        <v>13</v>
      </c>
      <c r="Z9" s="8">
        <v>1</v>
      </c>
      <c r="AA9" s="8">
        <v>0.8</v>
      </c>
      <c r="AB9" s="8" t="s">
        <v>13</v>
      </c>
      <c r="AC9" s="8">
        <v>1</v>
      </c>
      <c r="AD9" s="8">
        <v>1</v>
      </c>
      <c r="AE9" s="8" t="s">
        <v>13</v>
      </c>
      <c r="AF9" s="8"/>
      <c r="AG9" s="8">
        <v>1</v>
      </c>
      <c r="AH9" s="8" t="s">
        <v>13</v>
      </c>
      <c r="AI9" s="8">
        <v>1</v>
      </c>
      <c r="AJ9" s="8">
        <v>1</v>
      </c>
      <c r="AK9" s="8" t="s">
        <v>13</v>
      </c>
      <c r="AL9" s="8">
        <v>1</v>
      </c>
      <c r="AM9" s="4">
        <f t="shared" si="3"/>
        <v>0.72727272727272729</v>
      </c>
      <c r="AN9" s="4">
        <f t="shared" si="0"/>
        <v>0.98181818181818192</v>
      </c>
      <c r="AO9" s="5">
        <f t="shared" si="4"/>
        <v>0.25636363636363635</v>
      </c>
      <c r="AP9" s="31"/>
      <c r="AQ9" s="31">
        <v>0</v>
      </c>
      <c r="AR9" s="6">
        <v>58</v>
      </c>
      <c r="AS9" s="7">
        <f t="shared" si="5"/>
        <v>0.82857142857142863</v>
      </c>
      <c r="AT9" s="7">
        <f t="shared" si="6"/>
        <v>0.83636363636363631</v>
      </c>
      <c r="AU9" s="9"/>
      <c r="AV9" s="7">
        <f t="shared" si="7"/>
        <v>0</v>
      </c>
      <c r="AW9" s="7" t="str">
        <f t="shared" si="8"/>
        <v/>
      </c>
      <c r="AX9" s="9">
        <f t="shared" si="9"/>
        <v>4.5</v>
      </c>
      <c r="AY9" s="9"/>
      <c r="AZ9" s="7">
        <f t="shared" si="10"/>
        <v>0.5</v>
      </c>
      <c r="BC9" s="40"/>
      <c r="BH9" s="42"/>
    </row>
    <row r="10" spans="1:60" s="41" customFormat="1" x14ac:dyDescent="0.2">
      <c r="A10" s="21">
        <v>6</v>
      </c>
      <c r="B10" s="17" t="s">
        <v>23</v>
      </c>
      <c r="C10" s="17" t="s">
        <v>36</v>
      </c>
      <c r="D10" s="58">
        <v>339496</v>
      </c>
      <c r="E10" s="8" t="s">
        <v>13</v>
      </c>
      <c r="F10" s="8">
        <v>1</v>
      </c>
      <c r="G10" s="8" t="s">
        <v>13</v>
      </c>
      <c r="H10" s="8">
        <v>1</v>
      </c>
      <c r="I10" s="8">
        <v>1</v>
      </c>
      <c r="J10" s="8" t="s">
        <v>13</v>
      </c>
      <c r="K10" s="8">
        <v>1</v>
      </c>
      <c r="L10" s="8">
        <v>1</v>
      </c>
      <c r="M10" s="8" t="s">
        <v>13</v>
      </c>
      <c r="N10" s="8">
        <v>1</v>
      </c>
      <c r="O10" s="8">
        <v>1</v>
      </c>
      <c r="P10" s="8" t="s">
        <v>13</v>
      </c>
      <c r="Q10" s="8">
        <v>1</v>
      </c>
      <c r="R10" s="8">
        <v>1</v>
      </c>
      <c r="S10" s="8" t="s">
        <v>13</v>
      </c>
      <c r="T10" s="8">
        <v>1</v>
      </c>
      <c r="U10" s="8">
        <v>1</v>
      </c>
      <c r="V10" s="8" t="s">
        <v>66</v>
      </c>
      <c r="W10" s="8"/>
      <c r="X10" s="8">
        <v>1</v>
      </c>
      <c r="Y10" s="8" t="s">
        <v>13</v>
      </c>
      <c r="Z10" s="8">
        <v>1</v>
      </c>
      <c r="AA10" s="8">
        <v>1</v>
      </c>
      <c r="AB10" s="8" t="s">
        <v>13</v>
      </c>
      <c r="AC10" s="8">
        <v>1</v>
      </c>
      <c r="AD10" s="8"/>
      <c r="AE10" s="8" t="s">
        <v>66</v>
      </c>
      <c r="AF10" s="8"/>
      <c r="AG10" s="8">
        <v>1</v>
      </c>
      <c r="AH10" s="8" t="s">
        <v>66</v>
      </c>
      <c r="AI10" s="8"/>
      <c r="AJ10" s="8">
        <v>1</v>
      </c>
      <c r="AK10" s="8" t="s">
        <v>13</v>
      </c>
      <c r="AL10" s="8"/>
      <c r="AM10" s="4">
        <f t="shared" si="3"/>
        <v>1.5454545454545454</v>
      </c>
      <c r="AN10" s="4">
        <f t="shared" si="0"/>
        <v>0.90909090909090906</v>
      </c>
      <c r="AO10" s="5">
        <f t="shared" si="4"/>
        <v>0.3</v>
      </c>
      <c r="AP10" s="31">
        <v>5</v>
      </c>
      <c r="AQ10" s="31">
        <v>5</v>
      </c>
      <c r="AR10" s="6">
        <v>42</v>
      </c>
      <c r="AS10" s="7">
        <f t="shared" si="5"/>
        <v>0.6</v>
      </c>
      <c r="AT10" s="7">
        <f t="shared" si="6"/>
        <v>0.72</v>
      </c>
      <c r="AU10" s="9"/>
      <c r="AV10" s="7">
        <f t="shared" si="7"/>
        <v>0.1</v>
      </c>
      <c r="AW10" s="7" t="str">
        <f t="shared" si="8"/>
        <v/>
      </c>
      <c r="AX10" s="9">
        <f t="shared" si="9"/>
        <v>4</v>
      </c>
      <c r="AY10" s="9"/>
      <c r="AZ10" s="7">
        <f t="shared" si="10"/>
        <v>0.5</v>
      </c>
      <c r="BC10" s="40"/>
      <c r="BH10" s="42"/>
    </row>
    <row r="11" spans="1:60" s="41" customFormat="1" x14ac:dyDescent="0.2">
      <c r="A11" s="21">
        <v>7</v>
      </c>
      <c r="B11" s="17" t="s">
        <v>21</v>
      </c>
      <c r="C11" s="17" t="s">
        <v>37</v>
      </c>
      <c r="D11" s="58">
        <v>339215</v>
      </c>
      <c r="E11" s="8" t="s">
        <v>13</v>
      </c>
      <c r="F11" s="8">
        <v>1</v>
      </c>
      <c r="G11" s="8" t="s">
        <v>13</v>
      </c>
      <c r="H11" s="8"/>
      <c r="I11" s="8">
        <v>1</v>
      </c>
      <c r="J11" s="8" t="s">
        <v>13</v>
      </c>
      <c r="K11" s="8">
        <v>1</v>
      </c>
      <c r="L11" s="8">
        <v>1</v>
      </c>
      <c r="M11" s="8" t="s">
        <v>13</v>
      </c>
      <c r="N11" s="8"/>
      <c r="O11" s="8">
        <v>1</v>
      </c>
      <c r="P11" s="8" t="s">
        <v>13</v>
      </c>
      <c r="Q11" s="8"/>
      <c r="R11" s="8">
        <v>0.6</v>
      </c>
      <c r="S11" s="8" t="s">
        <v>13</v>
      </c>
      <c r="T11" s="8"/>
      <c r="U11" s="8">
        <v>0.7</v>
      </c>
      <c r="V11" s="8" t="s">
        <v>13</v>
      </c>
      <c r="W11" s="8"/>
      <c r="X11" s="8">
        <v>0.9</v>
      </c>
      <c r="Y11" s="8" t="s">
        <v>13</v>
      </c>
      <c r="Z11" s="8">
        <v>1</v>
      </c>
      <c r="AA11" s="8">
        <v>0.7</v>
      </c>
      <c r="AB11" s="8" t="s">
        <v>13</v>
      </c>
      <c r="AC11" s="8">
        <v>1</v>
      </c>
      <c r="AD11" s="8">
        <v>1</v>
      </c>
      <c r="AE11" s="8" t="s">
        <v>13</v>
      </c>
      <c r="AF11" s="8"/>
      <c r="AG11" s="8">
        <v>0.5</v>
      </c>
      <c r="AH11" s="8" t="s">
        <v>13</v>
      </c>
      <c r="AI11" s="8">
        <v>1</v>
      </c>
      <c r="AJ11" s="8">
        <v>1</v>
      </c>
      <c r="AK11" s="8" t="s">
        <v>13</v>
      </c>
      <c r="AL11" s="8"/>
      <c r="AM11" s="4">
        <f t="shared" si="3"/>
        <v>0.81818181818181823</v>
      </c>
      <c r="AN11" s="4">
        <f t="shared" si="0"/>
        <v>0.85454545454545461</v>
      </c>
      <c r="AO11" s="5">
        <f t="shared" si="4"/>
        <v>0.25090909090909091</v>
      </c>
      <c r="AP11" s="31"/>
      <c r="AQ11" s="31">
        <v>5</v>
      </c>
      <c r="AR11" s="6">
        <v>56</v>
      </c>
      <c r="AS11" s="7">
        <f t="shared" si="5"/>
        <v>0.8</v>
      </c>
      <c r="AT11" s="7">
        <f t="shared" si="6"/>
        <v>0.8109090909090908</v>
      </c>
      <c r="AU11" s="9"/>
      <c r="AV11" s="7">
        <f t="shared" si="7"/>
        <v>0</v>
      </c>
      <c r="AW11" s="7" t="str">
        <f t="shared" si="8"/>
        <v/>
      </c>
      <c r="AX11" s="9">
        <f t="shared" si="9"/>
        <v>4.5</v>
      </c>
      <c r="AY11" s="9"/>
      <c r="AZ11" s="7">
        <f t="shared" si="10"/>
        <v>0.5</v>
      </c>
      <c r="BC11" s="40"/>
      <c r="BH11" s="42"/>
    </row>
    <row r="12" spans="1:60" s="41" customFormat="1" x14ac:dyDescent="0.2">
      <c r="A12" s="21">
        <v>8</v>
      </c>
      <c r="B12" s="17" t="s">
        <v>38</v>
      </c>
      <c r="C12" s="17" t="s">
        <v>39</v>
      </c>
      <c r="D12" s="58">
        <v>339221</v>
      </c>
      <c r="E12" s="8" t="s">
        <v>13</v>
      </c>
      <c r="F12" s="8"/>
      <c r="G12" s="8" t="s">
        <v>13</v>
      </c>
      <c r="H12" s="8"/>
      <c r="I12" s="8">
        <v>1</v>
      </c>
      <c r="J12" s="8" t="s">
        <v>13</v>
      </c>
      <c r="K12" s="8">
        <v>1</v>
      </c>
      <c r="L12" s="8"/>
      <c r="M12" s="8" t="s">
        <v>13</v>
      </c>
      <c r="N12" s="8">
        <v>1</v>
      </c>
      <c r="O12" s="8">
        <v>1</v>
      </c>
      <c r="P12" s="8" t="s">
        <v>13</v>
      </c>
      <c r="Q12" s="8">
        <v>1</v>
      </c>
      <c r="R12" s="8"/>
      <c r="S12" s="8" t="s">
        <v>66</v>
      </c>
      <c r="T12" s="8"/>
      <c r="U12" s="8">
        <v>0.6</v>
      </c>
      <c r="V12" s="8" t="s">
        <v>66</v>
      </c>
      <c r="W12" s="8"/>
      <c r="X12" s="8"/>
      <c r="Y12" s="8" t="s">
        <v>66</v>
      </c>
      <c r="Z12" s="8"/>
      <c r="AA12" s="8">
        <v>0.4</v>
      </c>
      <c r="AB12" s="8" t="s">
        <v>13</v>
      </c>
      <c r="AC12" s="8">
        <v>1</v>
      </c>
      <c r="AD12" s="8">
        <v>1</v>
      </c>
      <c r="AE12" s="8" t="s">
        <v>66</v>
      </c>
      <c r="AF12" s="8"/>
      <c r="AG12" s="8">
        <v>0.5</v>
      </c>
      <c r="AH12" s="8" t="s">
        <v>66</v>
      </c>
      <c r="AI12" s="8">
        <v>1</v>
      </c>
      <c r="AJ12" s="8">
        <v>1</v>
      </c>
      <c r="AK12" s="8" t="s">
        <v>13</v>
      </c>
      <c r="AL12" s="8">
        <v>1</v>
      </c>
      <c r="AM12" s="4">
        <f t="shared" si="3"/>
        <v>1</v>
      </c>
      <c r="AN12" s="4">
        <f t="shared" si="0"/>
        <v>0.5</v>
      </c>
      <c r="AO12" s="5">
        <f t="shared" si="4"/>
        <v>0.22499999999999998</v>
      </c>
      <c r="AP12" s="31"/>
      <c r="AQ12" s="31">
        <v>5</v>
      </c>
      <c r="AR12" s="6">
        <v>38</v>
      </c>
      <c r="AS12" s="7">
        <f t="shared" si="5"/>
        <v>0.54285714285714282</v>
      </c>
      <c r="AT12" s="7">
        <f t="shared" si="6"/>
        <v>0.60499999999999998</v>
      </c>
      <c r="AU12" s="9"/>
      <c r="AV12" s="7">
        <f t="shared" si="7"/>
        <v>0</v>
      </c>
      <c r="AW12" s="7" t="str">
        <f t="shared" si="8"/>
        <v/>
      </c>
      <c r="AX12" s="9">
        <f t="shared" si="9"/>
        <v>3.5</v>
      </c>
      <c r="AY12" s="9"/>
      <c r="AZ12" s="7">
        <f t="shared" si="10"/>
        <v>0.5</v>
      </c>
      <c r="BC12" s="40"/>
      <c r="BH12" s="42"/>
    </row>
    <row r="13" spans="1:60" s="41" customFormat="1" x14ac:dyDescent="0.2">
      <c r="A13" s="21">
        <v>9</v>
      </c>
      <c r="B13" s="17" t="s">
        <v>30</v>
      </c>
      <c r="C13" s="17" t="s">
        <v>40</v>
      </c>
      <c r="D13" s="58">
        <v>339300</v>
      </c>
      <c r="E13" s="8" t="s">
        <v>13</v>
      </c>
      <c r="F13" s="8">
        <v>1</v>
      </c>
      <c r="G13" s="8" t="s">
        <v>13</v>
      </c>
      <c r="H13" s="8">
        <v>1</v>
      </c>
      <c r="I13" s="8">
        <v>1</v>
      </c>
      <c r="J13" s="8" t="s">
        <v>13</v>
      </c>
      <c r="K13" s="8">
        <v>1</v>
      </c>
      <c r="L13" s="9">
        <v>1</v>
      </c>
      <c r="M13" s="9" t="s">
        <v>13</v>
      </c>
      <c r="N13" s="8">
        <v>1</v>
      </c>
      <c r="O13" s="8">
        <v>1</v>
      </c>
      <c r="P13" s="8" t="s">
        <v>13</v>
      </c>
      <c r="Q13" s="8"/>
      <c r="R13" s="8">
        <v>1</v>
      </c>
      <c r="S13" s="8" t="s">
        <v>13</v>
      </c>
      <c r="T13" s="8">
        <v>1</v>
      </c>
      <c r="U13" s="8">
        <v>0.8</v>
      </c>
      <c r="V13" s="8" t="s">
        <v>13</v>
      </c>
      <c r="W13" s="8"/>
      <c r="X13" s="8">
        <v>0.8</v>
      </c>
      <c r="Y13" s="8" t="s">
        <v>13</v>
      </c>
      <c r="Z13" s="8">
        <v>1</v>
      </c>
      <c r="AA13" s="8">
        <v>1</v>
      </c>
      <c r="AB13" s="8" t="s">
        <v>13</v>
      </c>
      <c r="AC13" s="8">
        <v>1</v>
      </c>
      <c r="AD13" s="8">
        <v>1</v>
      </c>
      <c r="AE13" s="8" t="s">
        <v>13</v>
      </c>
      <c r="AF13" s="8"/>
      <c r="AG13" s="8">
        <v>1</v>
      </c>
      <c r="AH13" s="8" t="s">
        <v>13</v>
      </c>
      <c r="AI13" s="8">
        <v>1</v>
      </c>
      <c r="AJ13" s="8">
        <v>1</v>
      </c>
      <c r="AK13" s="8" t="s">
        <v>13</v>
      </c>
      <c r="AL13" s="8"/>
      <c r="AM13" s="4">
        <f t="shared" si="3"/>
        <v>1.0909090909090908</v>
      </c>
      <c r="AN13" s="4">
        <f t="shared" si="0"/>
        <v>0.96363636363636362</v>
      </c>
      <c r="AO13" s="5">
        <f t="shared" si="4"/>
        <v>0.3</v>
      </c>
      <c r="AP13" s="31"/>
      <c r="AQ13" s="31">
        <v>5</v>
      </c>
      <c r="AR13" s="6">
        <v>24</v>
      </c>
      <c r="AS13" s="7">
        <f t="shared" si="5"/>
        <v>0.34285714285714286</v>
      </c>
      <c r="AT13" s="7">
        <f t="shared" si="6"/>
        <v>0.54</v>
      </c>
      <c r="AU13" s="9"/>
      <c r="AV13" s="7">
        <f t="shared" si="7"/>
        <v>0</v>
      </c>
      <c r="AW13" s="7" t="str">
        <f t="shared" si="8"/>
        <v/>
      </c>
      <c r="AX13" s="9">
        <f t="shared" si="9"/>
        <v>2</v>
      </c>
      <c r="AY13" s="9"/>
      <c r="AZ13" s="7">
        <f t="shared" si="10"/>
        <v>0.5</v>
      </c>
      <c r="BC13" s="40"/>
      <c r="BH13" s="42"/>
    </row>
    <row r="14" spans="1:60" s="41" customFormat="1" x14ac:dyDescent="0.2">
      <c r="A14" s="21">
        <v>10</v>
      </c>
      <c r="B14" s="17" t="s">
        <v>21</v>
      </c>
      <c r="C14" s="17" t="s">
        <v>41</v>
      </c>
      <c r="D14" s="58">
        <v>340952</v>
      </c>
      <c r="E14" s="8" t="s">
        <v>13</v>
      </c>
      <c r="F14" s="8">
        <v>1</v>
      </c>
      <c r="G14" s="8" t="s">
        <v>13</v>
      </c>
      <c r="H14" s="8">
        <v>1</v>
      </c>
      <c r="I14" s="8">
        <v>0.8</v>
      </c>
      <c r="J14" s="8" t="s">
        <v>13</v>
      </c>
      <c r="K14" s="8">
        <v>1</v>
      </c>
      <c r="L14" s="8">
        <v>1</v>
      </c>
      <c r="M14" s="8" t="s">
        <v>13</v>
      </c>
      <c r="N14" s="8"/>
      <c r="O14" s="8">
        <v>0.5</v>
      </c>
      <c r="P14" s="8" t="s">
        <v>13</v>
      </c>
      <c r="Q14" s="8">
        <v>1</v>
      </c>
      <c r="R14" s="8">
        <v>0.5</v>
      </c>
      <c r="S14" s="8" t="s">
        <v>13</v>
      </c>
      <c r="T14" s="8">
        <v>1</v>
      </c>
      <c r="U14" s="8">
        <v>1</v>
      </c>
      <c r="V14" s="8" t="s">
        <v>13</v>
      </c>
      <c r="W14" s="8"/>
      <c r="X14" s="8">
        <v>0.5</v>
      </c>
      <c r="Y14" s="8" t="s">
        <v>66</v>
      </c>
      <c r="Z14" s="8"/>
      <c r="AA14" s="8">
        <v>1</v>
      </c>
      <c r="AB14" s="8" t="s">
        <v>13</v>
      </c>
      <c r="AC14" s="8">
        <v>1</v>
      </c>
      <c r="AD14" s="8">
        <v>1</v>
      </c>
      <c r="AE14" s="8" t="s">
        <v>13</v>
      </c>
      <c r="AF14" s="8"/>
      <c r="AG14" s="8">
        <v>0.4</v>
      </c>
      <c r="AH14" s="8" t="s">
        <v>13</v>
      </c>
      <c r="AI14" s="8">
        <v>1</v>
      </c>
      <c r="AJ14" s="8"/>
      <c r="AK14" s="8" t="s">
        <v>13</v>
      </c>
      <c r="AL14" s="8"/>
      <c r="AM14" s="4">
        <f t="shared" si="3"/>
        <v>1</v>
      </c>
      <c r="AN14" s="4">
        <f t="shared" si="0"/>
        <v>0.70000000000000007</v>
      </c>
      <c r="AO14" s="5">
        <f t="shared" si="4"/>
        <v>0.255</v>
      </c>
      <c r="AP14" s="31"/>
      <c r="AQ14" s="31">
        <v>5</v>
      </c>
      <c r="AR14" s="6">
        <v>36</v>
      </c>
      <c r="AS14" s="7">
        <f t="shared" si="5"/>
        <v>0.51428571428571423</v>
      </c>
      <c r="AT14" s="7">
        <f t="shared" si="6"/>
        <v>0.61499999999999999</v>
      </c>
      <c r="AU14" s="9"/>
      <c r="AV14" s="7">
        <f t="shared" si="7"/>
        <v>0</v>
      </c>
      <c r="AW14" s="7" t="str">
        <f t="shared" si="8"/>
        <v/>
      </c>
      <c r="AX14" s="9">
        <f t="shared" si="9"/>
        <v>3.5</v>
      </c>
      <c r="AY14" s="9"/>
      <c r="AZ14" s="7">
        <f t="shared" si="10"/>
        <v>0.5</v>
      </c>
      <c r="BC14" s="40"/>
      <c r="BH14" s="42"/>
    </row>
    <row r="15" spans="1:60" s="41" customFormat="1" x14ac:dyDescent="0.2">
      <c r="A15" s="21">
        <v>11</v>
      </c>
      <c r="B15" s="17" t="s">
        <v>28</v>
      </c>
      <c r="C15" s="17" t="s">
        <v>42</v>
      </c>
      <c r="D15" s="58">
        <v>340849</v>
      </c>
      <c r="E15" s="8" t="s">
        <v>13</v>
      </c>
      <c r="F15" s="8">
        <v>1</v>
      </c>
      <c r="G15" s="8" t="s">
        <v>13</v>
      </c>
      <c r="H15" s="8"/>
      <c r="I15" s="8">
        <v>1</v>
      </c>
      <c r="J15" s="8" t="s">
        <v>13</v>
      </c>
      <c r="K15" s="8">
        <v>1</v>
      </c>
      <c r="L15" s="8">
        <v>0.9</v>
      </c>
      <c r="M15" s="8" t="s">
        <v>13</v>
      </c>
      <c r="N15" s="8">
        <v>1</v>
      </c>
      <c r="O15" s="8">
        <v>1</v>
      </c>
      <c r="P15" s="8" t="s">
        <v>13</v>
      </c>
      <c r="Q15" s="8">
        <v>1</v>
      </c>
      <c r="R15" s="8">
        <v>1</v>
      </c>
      <c r="S15" s="8" t="s">
        <v>13</v>
      </c>
      <c r="T15" s="8"/>
      <c r="U15" s="8">
        <v>1</v>
      </c>
      <c r="V15" s="8" t="s">
        <v>13</v>
      </c>
      <c r="W15" s="8"/>
      <c r="X15" s="8">
        <v>1</v>
      </c>
      <c r="Y15" s="8" t="s">
        <v>13</v>
      </c>
      <c r="Z15" s="8">
        <v>1</v>
      </c>
      <c r="AA15" s="8">
        <v>0.4</v>
      </c>
      <c r="AB15" s="8" t="s">
        <v>13</v>
      </c>
      <c r="AC15" s="8">
        <v>1</v>
      </c>
      <c r="AD15" s="8">
        <v>1</v>
      </c>
      <c r="AE15" s="8" t="s">
        <v>13</v>
      </c>
      <c r="AF15" s="8"/>
      <c r="AG15" s="8">
        <v>1</v>
      </c>
      <c r="AH15" s="8" t="s">
        <v>13</v>
      </c>
      <c r="AI15" s="8">
        <v>1</v>
      </c>
      <c r="AJ15" s="8"/>
      <c r="AK15" s="8" t="s">
        <v>66</v>
      </c>
      <c r="AL15" s="8"/>
      <c r="AM15" s="4">
        <f t="shared" si="3"/>
        <v>1</v>
      </c>
      <c r="AN15" s="4">
        <f t="shared" si="0"/>
        <v>0.84545454545454557</v>
      </c>
      <c r="AO15" s="5">
        <f t="shared" si="4"/>
        <v>0.27681818181818185</v>
      </c>
      <c r="AP15" s="31"/>
      <c r="AQ15" s="31">
        <v>5</v>
      </c>
      <c r="AR15" s="6">
        <v>38</v>
      </c>
      <c r="AS15" s="7">
        <f t="shared" si="5"/>
        <v>0.54285714285714282</v>
      </c>
      <c r="AT15" s="7">
        <f t="shared" si="6"/>
        <v>0.65681818181818175</v>
      </c>
      <c r="AU15" s="9"/>
      <c r="AV15" s="7">
        <f t="shared" si="7"/>
        <v>0</v>
      </c>
      <c r="AW15" s="7" t="str">
        <f t="shared" si="8"/>
        <v/>
      </c>
      <c r="AX15" s="9">
        <f t="shared" si="9"/>
        <v>3.5</v>
      </c>
      <c r="AY15" s="9"/>
      <c r="AZ15" s="7">
        <f t="shared" si="10"/>
        <v>0.5</v>
      </c>
      <c r="BC15" s="40"/>
      <c r="BH15" s="42"/>
    </row>
    <row r="16" spans="1:60" s="43" customFormat="1" x14ac:dyDescent="0.2">
      <c r="A16" s="21">
        <v>12</v>
      </c>
      <c r="B16" s="17" t="s">
        <v>29</v>
      </c>
      <c r="C16" s="17" t="s">
        <v>43</v>
      </c>
      <c r="D16" s="58">
        <v>339304</v>
      </c>
      <c r="E16" s="8" t="s">
        <v>13</v>
      </c>
      <c r="F16" s="8">
        <v>1</v>
      </c>
      <c r="G16" s="9" t="s">
        <v>13</v>
      </c>
      <c r="H16" s="9">
        <v>1</v>
      </c>
      <c r="I16" s="9">
        <v>1</v>
      </c>
      <c r="J16" s="9" t="s">
        <v>13</v>
      </c>
      <c r="K16" s="9">
        <v>1</v>
      </c>
      <c r="L16" s="8">
        <v>1</v>
      </c>
      <c r="M16" s="8" t="s">
        <v>13</v>
      </c>
      <c r="N16" s="9">
        <v>1</v>
      </c>
      <c r="O16" s="9">
        <v>1</v>
      </c>
      <c r="P16" s="8" t="s">
        <v>13</v>
      </c>
      <c r="Q16" s="9">
        <v>1</v>
      </c>
      <c r="R16" s="9"/>
      <c r="S16" s="9" t="s">
        <v>66</v>
      </c>
      <c r="T16" s="9"/>
      <c r="U16" s="9">
        <v>1</v>
      </c>
      <c r="V16" s="9" t="s">
        <v>13</v>
      </c>
      <c r="W16" s="9"/>
      <c r="X16" s="9">
        <v>1</v>
      </c>
      <c r="Y16" s="9" t="s">
        <v>13</v>
      </c>
      <c r="Z16" s="9"/>
      <c r="AA16" s="9">
        <v>0.9</v>
      </c>
      <c r="AB16" s="9" t="s">
        <v>13</v>
      </c>
      <c r="AC16" s="9">
        <v>1</v>
      </c>
      <c r="AD16" s="9">
        <v>1</v>
      </c>
      <c r="AE16" s="9" t="s">
        <v>13</v>
      </c>
      <c r="AF16" s="9"/>
      <c r="AG16" s="9">
        <v>1</v>
      </c>
      <c r="AH16" s="9" t="s">
        <v>66</v>
      </c>
      <c r="AI16" s="9"/>
      <c r="AJ16" s="9"/>
      <c r="AK16" s="9" t="s">
        <v>13</v>
      </c>
      <c r="AL16" s="9"/>
      <c r="AM16" s="4">
        <f t="shared" si="3"/>
        <v>0.45454545454545453</v>
      </c>
      <c r="AN16" s="4">
        <f t="shared" si="0"/>
        <v>0.80909090909090908</v>
      </c>
      <c r="AO16" s="5">
        <f t="shared" si="4"/>
        <v>0.18954545454545452</v>
      </c>
      <c r="AP16" s="31"/>
      <c r="AQ16" s="31">
        <v>0</v>
      </c>
      <c r="AR16" s="6">
        <v>48</v>
      </c>
      <c r="AS16" s="7">
        <f t="shared" si="5"/>
        <v>0.68571428571428572</v>
      </c>
      <c r="AT16" s="7">
        <f t="shared" si="6"/>
        <v>0.66954545454545444</v>
      </c>
      <c r="AU16" s="9"/>
      <c r="AV16" s="7">
        <f t="shared" si="7"/>
        <v>0</v>
      </c>
      <c r="AW16" s="7" t="str">
        <f t="shared" si="8"/>
        <v/>
      </c>
      <c r="AX16" s="9">
        <f t="shared" si="9"/>
        <v>3.5</v>
      </c>
      <c r="AY16" s="9"/>
      <c r="AZ16" s="7">
        <f t="shared" si="10"/>
        <v>0.5</v>
      </c>
      <c r="BA16" s="40"/>
      <c r="BB16" s="40"/>
      <c r="BC16" s="40"/>
      <c r="BD16" s="40"/>
      <c r="BH16" s="40"/>
    </row>
    <row r="17" spans="1:60" s="43" customFormat="1" x14ac:dyDescent="0.2">
      <c r="A17" s="21">
        <v>13</v>
      </c>
      <c r="B17" s="17" t="s">
        <v>44</v>
      </c>
      <c r="C17" s="17" t="s">
        <v>45</v>
      </c>
      <c r="D17" s="58">
        <v>339315</v>
      </c>
      <c r="E17" s="8" t="s">
        <v>13</v>
      </c>
      <c r="F17" s="8">
        <v>1</v>
      </c>
      <c r="G17" s="8" t="s">
        <v>13</v>
      </c>
      <c r="H17" s="8">
        <v>1</v>
      </c>
      <c r="I17" s="8">
        <v>1</v>
      </c>
      <c r="J17" s="8" t="s">
        <v>13</v>
      </c>
      <c r="K17" s="8">
        <v>1</v>
      </c>
      <c r="L17" s="8">
        <v>1</v>
      </c>
      <c r="M17" s="8" t="s">
        <v>13</v>
      </c>
      <c r="N17" s="8">
        <v>1</v>
      </c>
      <c r="O17" s="9">
        <v>1</v>
      </c>
      <c r="P17" s="8" t="s">
        <v>13</v>
      </c>
      <c r="Q17" s="9">
        <v>1</v>
      </c>
      <c r="R17" s="9"/>
      <c r="S17" s="9" t="s">
        <v>13</v>
      </c>
      <c r="T17" s="9">
        <v>1</v>
      </c>
      <c r="U17" s="9">
        <v>0.9</v>
      </c>
      <c r="V17" s="9" t="s">
        <v>13</v>
      </c>
      <c r="W17" s="9"/>
      <c r="X17" s="9">
        <v>1</v>
      </c>
      <c r="Y17" s="9" t="s">
        <v>13</v>
      </c>
      <c r="Z17" s="9">
        <v>1</v>
      </c>
      <c r="AA17" s="9">
        <v>0.9</v>
      </c>
      <c r="AB17" s="9" t="s">
        <v>13</v>
      </c>
      <c r="AC17" s="9">
        <v>1</v>
      </c>
      <c r="AD17" s="9">
        <v>1</v>
      </c>
      <c r="AE17" s="9" t="s">
        <v>13</v>
      </c>
      <c r="AF17" s="9"/>
      <c r="AG17" s="9">
        <v>1</v>
      </c>
      <c r="AH17" s="9" t="s">
        <v>13</v>
      </c>
      <c r="AI17" s="9">
        <v>1</v>
      </c>
      <c r="AJ17" s="9"/>
      <c r="AK17" s="9" t="s">
        <v>13</v>
      </c>
      <c r="AL17" s="9">
        <v>1</v>
      </c>
      <c r="AM17" s="4">
        <f t="shared" si="3"/>
        <v>0.81818181818181823</v>
      </c>
      <c r="AN17" s="4">
        <f t="shared" si="0"/>
        <v>0.8</v>
      </c>
      <c r="AO17" s="5">
        <f t="shared" si="4"/>
        <v>0.24272727272727274</v>
      </c>
      <c r="AP17" s="31"/>
      <c r="AQ17" s="31">
        <v>0</v>
      </c>
      <c r="AR17" s="6">
        <v>58</v>
      </c>
      <c r="AS17" s="7">
        <f t="shared" si="5"/>
        <v>0.82857142857142863</v>
      </c>
      <c r="AT17" s="7">
        <f t="shared" si="6"/>
        <v>0.82272727272727275</v>
      </c>
      <c r="AU17" s="9"/>
      <c r="AV17" s="7">
        <f t="shared" si="7"/>
        <v>0</v>
      </c>
      <c r="AW17" s="7" t="str">
        <f t="shared" si="8"/>
        <v/>
      </c>
      <c r="AX17" s="9">
        <f t="shared" si="9"/>
        <v>4.5</v>
      </c>
      <c r="AY17" s="9"/>
      <c r="AZ17" s="7">
        <f t="shared" si="10"/>
        <v>0.5</v>
      </c>
      <c r="BA17" s="40"/>
      <c r="BB17" s="40"/>
      <c r="BC17" s="40"/>
      <c r="BD17" s="40"/>
      <c r="BH17" s="40"/>
    </row>
    <row r="18" spans="1:60" s="41" customFormat="1" x14ac:dyDescent="0.2">
      <c r="A18" s="21">
        <v>14</v>
      </c>
      <c r="B18" s="17" t="s">
        <v>20</v>
      </c>
      <c r="C18" s="17" t="s">
        <v>46</v>
      </c>
      <c r="D18" s="58">
        <v>341075</v>
      </c>
      <c r="E18" s="8" t="s">
        <v>13</v>
      </c>
      <c r="F18" s="8">
        <v>1</v>
      </c>
      <c r="G18" s="8" t="s">
        <v>13</v>
      </c>
      <c r="H18" s="8">
        <v>0.5</v>
      </c>
      <c r="I18" s="8"/>
      <c r="J18" s="8" t="s">
        <v>13</v>
      </c>
      <c r="K18" s="8">
        <v>1</v>
      </c>
      <c r="L18" s="8">
        <v>0.8</v>
      </c>
      <c r="M18" s="8" t="s">
        <v>13</v>
      </c>
      <c r="N18" s="8"/>
      <c r="O18" s="8">
        <v>1</v>
      </c>
      <c r="P18" s="8" t="s">
        <v>13</v>
      </c>
      <c r="Q18" s="8"/>
      <c r="R18" s="8">
        <v>1</v>
      </c>
      <c r="S18" s="8" t="s">
        <v>13</v>
      </c>
      <c r="T18" s="8"/>
      <c r="U18" s="8">
        <v>0.5</v>
      </c>
      <c r="V18" s="8" t="s">
        <v>13</v>
      </c>
      <c r="W18" s="8"/>
      <c r="X18" s="8">
        <v>0.7</v>
      </c>
      <c r="Y18" s="8" t="s">
        <v>13</v>
      </c>
      <c r="Z18" s="8">
        <v>1</v>
      </c>
      <c r="AA18" s="8">
        <v>0.4</v>
      </c>
      <c r="AB18" s="8" t="s">
        <v>13</v>
      </c>
      <c r="AC18" s="8">
        <v>1</v>
      </c>
      <c r="AD18" s="8">
        <v>1</v>
      </c>
      <c r="AE18" s="8" t="s">
        <v>66</v>
      </c>
      <c r="AF18" s="8"/>
      <c r="AG18" s="8">
        <v>0.6</v>
      </c>
      <c r="AH18" s="8" t="s">
        <v>13</v>
      </c>
      <c r="AI18" s="8">
        <v>1</v>
      </c>
      <c r="AJ18" s="8">
        <v>1</v>
      </c>
      <c r="AK18" s="8" t="s">
        <v>66</v>
      </c>
      <c r="AL18" s="8">
        <v>1</v>
      </c>
      <c r="AM18" s="4">
        <f t="shared" si="3"/>
        <v>0.95454545454545459</v>
      </c>
      <c r="AN18" s="4">
        <f t="shared" si="0"/>
        <v>0.72727272727272729</v>
      </c>
      <c r="AO18" s="5">
        <f t="shared" si="4"/>
        <v>0.25227272727272726</v>
      </c>
      <c r="AP18" s="31"/>
      <c r="AQ18" s="31">
        <v>5</v>
      </c>
      <c r="AR18" s="6">
        <v>22</v>
      </c>
      <c r="AS18" s="7">
        <f t="shared" si="5"/>
        <v>0.31428571428571428</v>
      </c>
      <c r="AT18" s="7">
        <f t="shared" si="6"/>
        <v>0.47227272727272723</v>
      </c>
      <c r="AU18" s="9"/>
      <c r="AV18" s="7">
        <f t="shared" si="7"/>
        <v>0</v>
      </c>
      <c r="AW18" s="7" t="str">
        <f t="shared" si="8"/>
        <v/>
      </c>
      <c r="AX18" s="9">
        <f t="shared" si="9"/>
        <v>2</v>
      </c>
      <c r="AY18" s="9"/>
      <c r="AZ18" s="7">
        <f t="shared" si="10"/>
        <v>0.5</v>
      </c>
      <c r="BC18" s="40"/>
      <c r="BH18" s="42"/>
    </row>
    <row r="19" spans="1:60" s="41" customFormat="1" x14ac:dyDescent="0.2">
      <c r="A19" s="21">
        <v>15</v>
      </c>
      <c r="B19" s="17" t="s">
        <v>67</v>
      </c>
      <c r="C19" s="17" t="s">
        <v>68</v>
      </c>
      <c r="D19" s="58">
        <v>339329</v>
      </c>
      <c r="E19" s="8" t="s">
        <v>13</v>
      </c>
      <c r="F19" s="8">
        <v>1</v>
      </c>
      <c r="G19" s="8" t="s">
        <v>13</v>
      </c>
      <c r="H19" s="8">
        <v>1</v>
      </c>
      <c r="I19" s="8">
        <v>1</v>
      </c>
      <c r="J19" s="8" t="s">
        <v>13</v>
      </c>
      <c r="K19" s="8">
        <v>1</v>
      </c>
      <c r="L19" s="8">
        <v>1</v>
      </c>
      <c r="M19" s="8" t="s">
        <v>13</v>
      </c>
      <c r="N19" s="8">
        <v>1</v>
      </c>
      <c r="O19" s="8">
        <v>1</v>
      </c>
      <c r="P19" s="8" t="s">
        <v>13</v>
      </c>
      <c r="Q19" s="8"/>
      <c r="R19" s="8">
        <v>1</v>
      </c>
      <c r="S19" s="8" t="s">
        <v>13</v>
      </c>
      <c r="T19" s="8"/>
      <c r="U19" s="8">
        <v>1</v>
      </c>
      <c r="V19" s="8" t="s">
        <v>13</v>
      </c>
      <c r="W19" s="8"/>
      <c r="X19" s="8">
        <v>1</v>
      </c>
      <c r="Y19" s="8" t="s">
        <v>13</v>
      </c>
      <c r="Z19" s="8"/>
      <c r="AA19" s="8">
        <v>1</v>
      </c>
      <c r="AB19" s="8" t="s">
        <v>13</v>
      </c>
      <c r="AC19" s="8">
        <v>1</v>
      </c>
      <c r="AD19" s="8">
        <v>1</v>
      </c>
      <c r="AE19" s="8" t="s">
        <v>13</v>
      </c>
      <c r="AF19" s="8"/>
      <c r="AG19" s="8">
        <v>1</v>
      </c>
      <c r="AH19" s="8" t="s">
        <v>13</v>
      </c>
      <c r="AI19" s="8">
        <v>1</v>
      </c>
      <c r="AJ19" s="8">
        <v>1</v>
      </c>
      <c r="AK19" s="8" t="s">
        <v>13</v>
      </c>
      <c r="AL19" s="8">
        <v>1</v>
      </c>
      <c r="AM19" s="4">
        <f t="shared" si="3"/>
        <v>1</v>
      </c>
      <c r="AN19" s="4">
        <f t="shared" si="0"/>
        <v>1</v>
      </c>
      <c r="AO19" s="5">
        <f t="shared" si="4"/>
        <v>0.3</v>
      </c>
      <c r="AP19" s="31"/>
      <c r="AQ19" s="31">
        <v>5</v>
      </c>
      <c r="AR19" s="6">
        <v>62</v>
      </c>
      <c r="AS19" s="7">
        <f t="shared" si="5"/>
        <v>0.88571428571428568</v>
      </c>
      <c r="AT19" s="7">
        <f t="shared" si="6"/>
        <v>0.91999999999999993</v>
      </c>
      <c r="AU19" s="9"/>
      <c r="AV19" s="7">
        <f t="shared" si="7"/>
        <v>0</v>
      </c>
      <c r="AW19" s="7" t="str">
        <f t="shared" si="8"/>
        <v/>
      </c>
      <c r="AX19" s="9">
        <f t="shared" si="9"/>
        <v>5</v>
      </c>
      <c r="AY19" s="9"/>
      <c r="AZ19" s="7">
        <f t="shared" si="10"/>
        <v>0.5</v>
      </c>
      <c r="BC19" s="40"/>
      <c r="BH19" s="42"/>
    </row>
    <row r="20" spans="1:60" s="41" customFormat="1" x14ac:dyDescent="0.2">
      <c r="A20" s="21">
        <v>16</v>
      </c>
      <c r="B20" s="17" t="s">
        <v>27</v>
      </c>
      <c r="C20" s="17" t="s">
        <v>47</v>
      </c>
      <c r="D20" s="58">
        <v>339331</v>
      </c>
      <c r="E20" s="8" t="s">
        <v>13</v>
      </c>
      <c r="F20" s="8">
        <v>1</v>
      </c>
      <c r="G20" s="8" t="s">
        <v>13</v>
      </c>
      <c r="H20" s="8"/>
      <c r="I20" s="8">
        <v>1</v>
      </c>
      <c r="J20" s="8" t="s">
        <v>13</v>
      </c>
      <c r="K20" s="8">
        <v>1</v>
      </c>
      <c r="L20" s="8">
        <v>1</v>
      </c>
      <c r="M20" s="8" t="s">
        <v>13</v>
      </c>
      <c r="N20" s="8">
        <v>1</v>
      </c>
      <c r="O20" s="8">
        <v>1</v>
      </c>
      <c r="P20" s="8" t="s">
        <v>13</v>
      </c>
      <c r="Q20" s="8">
        <v>1</v>
      </c>
      <c r="R20" s="8">
        <v>1</v>
      </c>
      <c r="S20" s="8" t="s">
        <v>13</v>
      </c>
      <c r="T20" s="8">
        <v>1</v>
      </c>
      <c r="U20" s="8">
        <v>1</v>
      </c>
      <c r="V20" s="8" t="s">
        <v>13</v>
      </c>
      <c r="W20" s="8"/>
      <c r="X20" s="8">
        <v>1</v>
      </c>
      <c r="Y20" s="8" t="s">
        <v>13</v>
      </c>
      <c r="Z20" s="8">
        <v>1</v>
      </c>
      <c r="AA20" s="8">
        <v>1</v>
      </c>
      <c r="AB20" s="8" t="s">
        <v>13</v>
      </c>
      <c r="AC20" s="8">
        <v>1</v>
      </c>
      <c r="AD20" s="8">
        <v>1</v>
      </c>
      <c r="AE20" s="8" t="s">
        <v>13</v>
      </c>
      <c r="AF20" s="8"/>
      <c r="AG20" s="8">
        <v>1</v>
      </c>
      <c r="AH20" s="8" t="s">
        <v>13</v>
      </c>
      <c r="AI20" s="8">
        <v>1</v>
      </c>
      <c r="AJ20" s="8">
        <v>1</v>
      </c>
      <c r="AK20" s="8" t="s">
        <v>13</v>
      </c>
      <c r="AL20" s="8"/>
      <c r="AM20" s="4">
        <f t="shared" si="3"/>
        <v>0.63636363636363635</v>
      </c>
      <c r="AN20" s="4">
        <f t="shared" si="0"/>
        <v>1</v>
      </c>
      <c r="AO20" s="5">
        <f t="shared" si="4"/>
        <v>0.24545454545454543</v>
      </c>
      <c r="AP20" s="31"/>
      <c r="AQ20" s="31">
        <v>0</v>
      </c>
      <c r="AR20" s="6">
        <v>60</v>
      </c>
      <c r="AS20" s="7">
        <f t="shared" si="5"/>
        <v>0.8571428571428571</v>
      </c>
      <c r="AT20" s="7">
        <f t="shared" si="6"/>
        <v>0.84545454545454546</v>
      </c>
      <c r="AU20" s="9"/>
      <c r="AV20" s="7">
        <f t="shared" si="7"/>
        <v>0</v>
      </c>
      <c r="AW20" s="7" t="str">
        <f t="shared" si="8"/>
        <v/>
      </c>
      <c r="AX20" s="9">
        <f t="shared" si="9"/>
        <v>4.5</v>
      </c>
      <c r="AY20" s="9"/>
      <c r="AZ20" s="7">
        <f t="shared" si="10"/>
        <v>0.5</v>
      </c>
      <c r="BC20" s="40"/>
      <c r="BH20" s="42"/>
    </row>
    <row r="21" spans="1:60" s="41" customFormat="1" x14ac:dyDescent="0.2">
      <c r="A21" s="21">
        <v>17</v>
      </c>
      <c r="B21" s="17" t="s">
        <v>48</v>
      </c>
      <c r="C21" s="17" t="s">
        <v>49</v>
      </c>
      <c r="D21" s="58">
        <v>339349</v>
      </c>
      <c r="E21" s="8" t="s">
        <v>13</v>
      </c>
      <c r="F21" s="8">
        <v>1</v>
      </c>
      <c r="G21" s="8" t="s">
        <v>13</v>
      </c>
      <c r="H21" s="8">
        <v>1</v>
      </c>
      <c r="I21" s="8"/>
      <c r="J21" s="8" t="s">
        <v>13</v>
      </c>
      <c r="K21" s="8">
        <v>1</v>
      </c>
      <c r="L21" s="8"/>
      <c r="M21" s="8" t="s">
        <v>13</v>
      </c>
      <c r="N21" s="8">
        <v>1</v>
      </c>
      <c r="O21" s="8">
        <v>1</v>
      </c>
      <c r="P21" s="8" t="s">
        <v>13</v>
      </c>
      <c r="Q21" s="8">
        <v>1</v>
      </c>
      <c r="R21" s="8">
        <v>1</v>
      </c>
      <c r="S21" s="8" t="s">
        <v>13</v>
      </c>
      <c r="T21" s="8"/>
      <c r="U21" s="8"/>
      <c r="V21" s="8" t="s">
        <v>13</v>
      </c>
      <c r="W21" s="8"/>
      <c r="X21" s="8">
        <v>1</v>
      </c>
      <c r="Y21" s="8" t="s">
        <v>13</v>
      </c>
      <c r="Z21" s="8">
        <v>1</v>
      </c>
      <c r="AA21" s="8"/>
      <c r="AB21" s="8" t="s">
        <v>13</v>
      </c>
      <c r="AC21" s="8">
        <v>1</v>
      </c>
      <c r="AD21" s="8">
        <v>1</v>
      </c>
      <c r="AE21" s="8" t="s">
        <v>13</v>
      </c>
      <c r="AF21" s="8"/>
      <c r="AG21" s="8"/>
      <c r="AH21" s="8" t="s">
        <v>13</v>
      </c>
      <c r="AI21" s="8">
        <v>1</v>
      </c>
      <c r="AJ21" s="8">
        <v>1</v>
      </c>
      <c r="AK21" s="8" t="s">
        <v>13</v>
      </c>
      <c r="AL21" s="8">
        <v>1</v>
      </c>
      <c r="AM21" s="4">
        <f t="shared" si="3"/>
        <v>0.72727272727272729</v>
      </c>
      <c r="AN21" s="4">
        <f t="shared" si="0"/>
        <v>0.54545454545454541</v>
      </c>
      <c r="AO21" s="5">
        <f t="shared" si="4"/>
        <v>0.19090909090909089</v>
      </c>
      <c r="AP21" s="31"/>
      <c r="AQ21" s="31">
        <v>0</v>
      </c>
      <c r="AR21" s="6">
        <v>64</v>
      </c>
      <c r="AS21" s="7">
        <f t="shared" si="5"/>
        <v>0.91428571428571426</v>
      </c>
      <c r="AT21" s="7">
        <f t="shared" si="6"/>
        <v>0.83090909090909082</v>
      </c>
      <c r="AU21" s="9"/>
      <c r="AV21" s="7">
        <f t="shared" si="7"/>
        <v>0</v>
      </c>
      <c r="AW21" s="7" t="str">
        <f t="shared" si="8"/>
        <v/>
      </c>
      <c r="AX21" s="9">
        <f t="shared" si="9"/>
        <v>4.5</v>
      </c>
      <c r="AY21" s="9"/>
      <c r="AZ21" s="7">
        <f t="shared" si="10"/>
        <v>0.5</v>
      </c>
      <c r="BC21" s="40"/>
      <c r="BH21" s="42"/>
    </row>
    <row r="22" spans="1:60" s="41" customFormat="1" x14ac:dyDescent="0.2">
      <c r="A22" s="21">
        <v>18</v>
      </c>
      <c r="B22" s="17" t="s">
        <v>73</v>
      </c>
      <c r="C22" s="17" t="s">
        <v>74</v>
      </c>
      <c r="D22" s="58">
        <v>332001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 t="s">
        <v>13</v>
      </c>
      <c r="Z22" s="8"/>
      <c r="AA22" s="8"/>
      <c r="AB22" s="8" t="s">
        <v>13</v>
      </c>
      <c r="AC22" s="8">
        <v>1</v>
      </c>
      <c r="AD22" s="8"/>
      <c r="AE22" s="8" t="s">
        <v>66</v>
      </c>
      <c r="AF22" s="8"/>
      <c r="AG22" s="8"/>
      <c r="AH22" s="8" t="s">
        <v>66</v>
      </c>
      <c r="AI22" s="8"/>
      <c r="AJ22" s="8"/>
      <c r="AK22" s="8" t="s">
        <v>13</v>
      </c>
      <c r="AL22" s="8"/>
      <c r="AM22" s="4">
        <f t="shared" si="3"/>
        <v>0.54545454545454541</v>
      </c>
      <c r="AN22" s="4">
        <f t="shared" si="0"/>
        <v>0</v>
      </c>
      <c r="AO22" s="5">
        <f t="shared" si="4"/>
        <v>8.1818181818181804E-2</v>
      </c>
      <c r="AP22" s="31"/>
      <c r="AQ22" s="31">
        <v>5</v>
      </c>
      <c r="AR22" s="6">
        <v>28</v>
      </c>
      <c r="AS22" s="7">
        <f t="shared" si="5"/>
        <v>0.4</v>
      </c>
      <c r="AT22" s="7">
        <f t="shared" si="6"/>
        <v>0.36181818181818176</v>
      </c>
      <c r="AU22" s="9"/>
      <c r="AV22" s="7">
        <f t="shared" si="7"/>
        <v>0</v>
      </c>
      <c r="AW22" s="7" t="str">
        <f t="shared" si="8"/>
        <v/>
      </c>
      <c r="AX22" s="9">
        <f t="shared" si="9"/>
        <v>2</v>
      </c>
      <c r="AY22" s="9"/>
      <c r="AZ22" s="7">
        <f t="shared" si="10"/>
        <v>0.59740259740259749</v>
      </c>
      <c r="BC22" s="40"/>
      <c r="BH22" s="42"/>
    </row>
    <row r="23" spans="1:60" s="41" customFormat="1" x14ac:dyDescent="0.2">
      <c r="A23" s="21">
        <v>19</v>
      </c>
      <c r="B23" s="17" t="s">
        <v>50</v>
      </c>
      <c r="C23" s="17" t="s">
        <v>51</v>
      </c>
      <c r="D23" s="58">
        <v>339356</v>
      </c>
      <c r="E23" s="8" t="s">
        <v>13</v>
      </c>
      <c r="F23" s="8">
        <v>1</v>
      </c>
      <c r="G23" s="8" t="s">
        <v>13</v>
      </c>
      <c r="H23" s="8">
        <v>1</v>
      </c>
      <c r="I23" s="8">
        <v>1</v>
      </c>
      <c r="J23" s="8" t="s">
        <v>13</v>
      </c>
      <c r="K23" s="8"/>
      <c r="L23" s="8">
        <v>1</v>
      </c>
      <c r="M23" s="8" t="s">
        <v>66</v>
      </c>
      <c r="N23" s="8">
        <v>1</v>
      </c>
      <c r="O23" s="8">
        <v>1</v>
      </c>
      <c r="P23" s="8" t="s">
        <v>13</v>
      </c>
      <c r="Q23" s="8">
        <v>1</v>
      </c>
      <c r="R23" s="8">
        <v>1</v>
      </c>
      <c r="S23" s="8" t="s">
        <v>13</v>
      </c>
      <c r="T23" s="8">
        <v>1</v>
      </c>
      <c r="U23" s="8">
        <v>1</v>
      </c>
      <c r="V23" s="8" t="s">
        <v>13</v>
      </c>
      <c r="W23" s="8"/>
      <c r="X23" s="8">
        <v>1</v>
      </c>
      <c r="Y23" s="8" t="s">
        <v>13</v>
      </c>
      <c r="Z23" s="8">
        <v>1</v>
      </c>
      <c r="AA23" s="8">
        <v>0.6</v>
      </c>
      <c r="AB23" s="8" t="s">
        <v>13</v>
      </c>
      <c r="AC23" s="8">
        <v>1</v>
      </c>
      <c r="AD23" s="8">
        <v>1</v>
      </c>
      <c r="AE23" s="8" t="s">
        <v>13</v>
      </c>
      <c r="AF23" s="8"/>
      <c r="AG23" s="8">
        <v>1</v>
      </c>
      <c r="AH23" s="8" t="s">
        <v>13</v>
      </c>
      <c r="AI23" s="8">
        <v>1</v>
      </c>
      <c r="AJ23" s="8"/>
      <c r="AK23" s="8" t="s">
        <v>13</v>
      </c>
      <c r="AL23" s="8"/>
      <c r="AM23" s="4">
        <f t="shared" si="3"/>
        <v>1.0909090909090908</v>
      </c>
      <c r="AN23" s="4">
        <f t="shared" si="0"/>
        <v>0.87272727272727268</v>
      </c>
      <c r="AO23" s="5">
        <f t="shared" si="4"/>
        <v>0.2945454545454545</v>
      </c>
      <c r="AP23" s="31"/>
      <c r="AQ23" s="31">
        <v>5</v>
      </c>
      <c r="AR23" s="6">
        <v>52</v>
      </c>
      <c r="AS23" s="7">
        <f t="shared" si="5"/>
        <v>0.74285714285714288</v>
      </c>
      <c r="AT23" s="7">
        <f t="shared" si="6"/>
        <v>0.81454545454545446</v>
      </c>
      <c r="AU23" s="9"/>
      <c r="AV23" s="7">
        <f t="shared" si="7"/>
        <v>0</v>
      </c>
      <c r="AW23" s="7" t="str">
        <f t="shared" si="8"/>
        <v/>
      </c>
      <c r="AX23" s="9">
        <f t="shared" si="9"/>
        <v>4.5</v>
      </c>
      <c r="AY23" s="9"/>
      <c r="AZ23" s="7">
        <f t="shared" si="10"/>
        <v>0.5</v>
      </c>
      <c r="BC23" s="40"/>
      <c r="BH23" s="42"/>
    </row>
    <row r="24" spans="1:60" s="41" customFormat="1" x14ac:dyDescent="0.2">
      <c r="A24" s="21">
        <v>20</v>
      </c>
      <c r="B24" s="64" t="s">
        <v>28</v>
      </c>
      <c r="C24" s="64" t="s">
        <v>72</v>
      </c>
      <c r="D24" s="65"/>
      <c r="E24" s="8"/>
      <c r="F24" s="8"/>
      <c r="G24" s="9"/>
      <c r="H24" s="9"/>
      <c r="I24" s="8"/>
      <c r="J24" s="8"/>
      <c r="K24" s="8"/>
      <c r="L24" s="8">
        <v>1</v>
      </c>
      <c r="M24" s="8"/>
      <c r="N24" s="66">
        <v>1</v>
      </c>
      <c r="O24" s="66">
        <v>1</v>
      </c>
      <c r="P24" s="66"/>
      <c r="Q24" s="66">
        <v>1</v>
      </c>
      <c r="R24" s="66">
        <v>1</v>
      </c>
      <c r="S24" s="8"/>
      <c r="T24" s="8"/>
      <c r="U24" s="8">
        <v>0.5</v>
      </c>
      <c r="V24" s="8"/>
      <c r="W24" s="8"/>
      <c r="X24" s="8">
        <v>0.8</v>
      </c>
      <c r="Y24" s="8" t="s">
        <v>13</v>
      </c>
      <c r="Z24" s="8"/>
      <c r="AA24" s="8"/>
      <c r="AB24" s="8" t="s">
        <v>66</v>
      </c>
      <c r="AC24" s="8"/>
      <c r="AD24" s="8">
        <v>1</v>
      </c>
      <c r="AE24" s="8" t="s">
        <v>13</v>
      </c>
      <c r="AF24" s="8"/>
      <c r="AG24" s="8"/>
      <c r="AH24" s="8" t="s">
        <v>66</v>
      </c>
      <c r="AI24" s="8"/>
      <c r="AJ24" s="8"/>
      <c r="AK24" s="8" t="s">
        <v>66</v>
      </c>
      <c r="AL24" s="8"/>
      <c r="AM24" s="4">
        <f t="shared" si="3"/>
        <v>0.63636363636363635</v>
      </c>
      <c r="AN24" s="4">
        <f t="shared" si="0"/>
        <v>0.48181818181818181</v>
      </c>
      <c r="AO24" s="5">
        <f t="shared" si="4"/>
        <v>0.16772727272727272</v>
      </c>
      <c r="AP24" s="31"/>
      <c r="AQ24" s="31">
        <v>5</v>
      </c>
      <c r="AR24" s="6"/>
      <c r="AS24" s="7">
        <f t="shared" si="5"/>
        <v>0</v>
      </c>
      <c r="AT24" s="7">
        <f t="shared" si="6"/>
        <v>0.16772727272727272</v>
      </c>
      <c r="AU24" s="9"/>
      <c r="AV24" s="7">
        <f t="shared" si="7"/>
        <v>0</v>
      </c>
      <c r="AW24" s="7" t="str">
        <f t="shared" si="8"/>
        <v/>
      </c>
      <c r="AX24" s="9" t="str">
        <f t="shared" si="9"/>
        <v/>
      </c>
      <c r="AY24" s="9"/>
      <c r="AZ24" s="7">
        <f t="shared" si="10"/>
        <v>0.5</v>
      </c>
      <c r="BC24" s="40"/>
      <c r="BH24" s="42"/>
    </row>
    <row r="25" spans="1:60" s="41" customFormat="1" x14ac:dyDescent="0.2">
      <c r="A25" s="21">
        <v>21</v>
      </c>
      <c r="B25" s="17" t="s">
        <v>26</v>
      </c>
      <c r="C25" s="17" t="s">
        <v>52</v>
      </c>
      <c r="D25" s="58">
        <v>339377</v>
      </c>
      <c r="E25" s="8" t="s">
        <v>13</v>
      </c>
      <c r="F25" s="8">
        <v>1</v>
      </c>
      <c r="G25" s="8" t="s">
        <v>13</v>
      </c>
      <c r="H25" s="8">
        <v>1</v>
      </c>
      <c r="I25" s="8">
        <v>1</v>
      </c>
      <c r="J25" s="8" t="s">
        <v>13</v>
      </c>
      <c r="K25" s="8">
        <v>1</v>
      </c>
      <c r="L25" s="8">
        <v>1</v>
      </c>
      <c r="M25" s="8" t="s">
        <v>13</v>
      </c>
      <c r="N25" s="8"/>
      <c r="O25" s="8">
        <v>1</v>
      </c>
      <c r="P25" s="8" t="s">
        <v>13</v>
      </c>
      <c r="Q25" s="8">
        <v>1</v>
      </c>
      <c r="R25" s="8">
        <v>0.5</v>
      </c>
      <c r="S25" s="8" t="s">
        <v>13</v>
      </c>
      <c r="T25" s="8">
        <v>1</v>
      </c>
      <c r="U25" s="8">
        <v>1</v>
      </c>
      <c r="V25" s="8" t="s">
        <v>13</v>
      </c>
      <c r="W25" s="8"/>
      <c r="X25" s="8">
        <v>0.8</v>
      </c>
      <c r="Y25" s="8" t="s">
        <v>13</v>
      </c>
      <c r="Z25" s="8"/>
      <c r="AA25" s="8">
        <v>1</v>
      </c>
      <c r="AB25" s="8" t="s">
        <v>13</v>
      </c>
      <c r="AC25" s="8">
        <v>1</v>
      </c>
      <c r="AD25" s="8">
        <v>1</v>
      </c>
      <c r="AE25" s="8" t="s">
        <v>13</v>
      </c>
      <c r="AF25" s="8"/>
      <c r="AG25" s="8">
        <v>1</v>
      </c>
      <c r="AH25" s="8" t="s">
        <v>13</v>
      </c>
      <c r="AI25" s="8">
        <v>1</v>
      </c>
      <c r="AJ25" s="8">
        <v>1</v>
      </c>
      <c r="AK25" s="8" t="s">
        <v>13</v>
      </c>
      <c r="AL25" s="8">
        <v>1</v>
      </c>
      <c r="AM25" s="4">
        <f t="shared" si="3"/>
        <v>0.63636363636363635</v>
      </c>
      <c r="AN25" s="4">
        <f t="shared" si="0"/>
        <v>0.9363636363636364</v>
      </c>
      <c r="AO25" s="5">
        <f t="shared" si="4"/>
        <v>0.2359090909090909</v>
      </c>
      <c r="AP25" s="31"/>
      <c r="AQ25" s="31">
        <v>0</v>
      </c>
      <c r="AR25" s="6">
        <v>64</v>
      </c>
      <c r="AS25" s="7">
        <f t="shared" si="5"/>
        <v>0.91428571428571426</v>
      </c>
      <c r="AT25" s="7">
        <f t="shared" si="6"/>
        <v>0.87590909090909075</v>
      </c>
      <c r="AU25" s="9"/>
      <c r="AV25" s="7">
        <f t="shared" si="7"/>
        <v>0</v>
      </c>
      <c r="AW25" s="7" t="str">
        <f t="shared" si="8"/>
        <v/>
      </c>
      <c r="AX25" s="9">
        <f t="shared" si="9"/>
        <v>4.5</v>
      </c>
      <c r="AY25" s="9"/>
      <c r="AZ25" s="7">
        <f t="shared" si="10"/>
        <v>0.5</v>
      </c>
      <c r="BC25" s="40"/>
      <c r="BH25" s="42"/>
    </row>
    <row r="26" spans="1:60" s="41" customFormat="1" x14ac:dyDescent="0.2">
      <c r="A26" s="21">
        <v>22</v>
      </c>
      <c r="B26" s="17" t="s">
        <v>53</v>
      </c>
      <c r="C26" s="17" t="s">
        <v>26</v>
      </c>
      <c r="D26" s="58">
        <v>325467</v>
      </c>
      <c r="E26" s="8" t="s">
        <v>13</v>
      </c>
      <c r="F26" s="8"/>
      <c r="G26" s="8" t="s">
        <v>13</v>
      </c>
      <c r="H26" s="8"/>
      <c r="I26" s="8"/>
      <c r="J26" s="8" t="s">
        <v>13</v>
      </c>
      <c r="K26" s="8"/>
      <c r="L26" s="8"/>
      <c r="M26" s="8" t="s">
        <v>13</v>
      </c>
      <c r="N26" s="8"/>
      <c r="O26" s="8"/>
      <c r="P26" s="8" t="s">
        <v>13</v>
      </c>
      <c r="Q26" s="8"/>
      <c r="R26" s="8"/>
      <c r="S26" s="8" t="s">
        <v>66</v>
      </c>
      <c r="T26" s="8"/>
      <c r="U26" s="8"/>
      <c r="V26" s="8" t="s">
        <v>66</v>
      </c>
      <c r="W26" s="8"/>
      <c r="X26" s="8"/>
      <c r="Y26" s="8" t="s">
        <v>66</v>
      </c>
      <c r="Z26" s="8"/>
      <c r="AA26" s="8"/>
      <c r="AB26" s="8" t="s">
        <v>66</v>
      </c>
      <c r="AC26" s="8"/>
      <c r="AD26" s="8"/>
      <c r="AE26" s="8" t="s">
        <v>66</v>
      </c>
      <c r="AF26" s="8"/>
      <c r="AG26" s="8"/>
      <c r="AH26" s="8" t="s">
        <v>66</v>
      </c>
      <c r="AI26" s="8"/>
      <c r="AJ26" s="8"/>
      <c r="AK26" s="8" t="s">
        <v>66</v>
      </c>
      <c r="AL26" s="8"/>
      <c r="AM26" s="4">
        <f t="shared" si="3"/>
        <v>0.45454545454545453</v>
      </c>
      <c r="AN26" s="4">
        <f t="shared" si="0"/>
        <v>0</v>
      </c>
      <c r="AO26" s="5">
        <f t="shared" si="4"/>
        <v>6.8181818181818177E-2</v>
      </c>
      <c r="AP26" s="31"/>
      <c r="AQ26" s="31">
        <v>5</v>
      </c>
      <c r="AR26" s="6">
        <v>16</v>
      </c>
      <c r="AS26" s="7">
        <f t="shared" si="5"/>
        <v>0.22857142857142856</v>
      </c>
      <c r="AT26" s="7">
        <f t="shared" si="6"/>
        <v>0.22818181818181815</v>
      </c>
      <c r="AU26" s="9"/>
      <c r="AV26" s="7">
        <f t="shared" si="7"/>
        <v>0</v>
      </c>
      <c r="AW26" s="7" t="str">
        <f t="shared" si="8"/>
        <v/>
      </c>
      <c r="AX26" s="9">
        <f t="shared" si="9"/>
        <v>2</v>
      </c>
      <c r="AY26" s="9"/>
      <c r="AZ26" s="7">
        <f t="shared" si="10"/>
        <v>0.61688311688311692</v>
      </c>
      <c r="BC26" s="40"/>
      <c r="BH26" s="42"/>
    </row>
    <row r="27" spans="1:60" s="41" customFormat="1" x14ac:dyDescent="0.2">
      <c r="A27" s="21">
        <v>23</v>
      </c>
      <c r="B27" s="17" t="s">
        <v>21</v>
      </c>
      <c r="C27" s="17" t="s">
        <v>54</v>
      </c>
      <c r="D27" s="58">
        <v>339413</v>
      </c>
      <c r="E27" s="8" t="s">
        <v>13</v>
      </c>
      <c r="F27" s="8">
        <v>1</v>
      </c>
      <c r="G27" s="8" t="s">
        <v>13</v>
      </c>
      <c r="H27" s="8">
        <v>1</v>
      </c>
      <c r="I27" s="8">
        <v>1</v>
      </c>
      <c r="J27" s="8" t="s">
        <v>13</v>
      </c>
      <c r="K27" s="8">
        <v>1</v>
      </c>
      <c r="L27" s="8">
        <v>1</v>
      </c>
      <c r="M27" s="8" t="s">
        <v>13</v>
      </c>
      <c r="N27" s="8"/>
      <c r="O27" s="8">
        <v>1</v>
      </c>
      <c r="P27" s="8" t="s">
        <v>13</v>
      </c>
      <c r="Q27" s="8">
        <v>1</v>
      </c>
      <c r="R27" s="8">
        <v>1</v>
      </c>
      <c r="S27" s="8" t="s">
        <v>13</v>
      </c>
      <c r="T27" s="8">
        <v>1</v>
      </c>
      <c r="U27" s="8">
        <v>1</v>
      </c>
      <c r="V27" s="8" t="s">
        <v>13</v>
      </c>
      <c r="W27" s="8"/>
      <c r="X27" s="8">
        <v>1</v>
      </c>
      <c r="Y27" s="8" t="s">
        <v>13</v>
      </c>
      <c r="Z27" s="8">
        <v>1</v>
      </c>
      <c r="AA27" s="8">
        <v>0.5</v>
      </c>
      <c r="AB27" s="8" t="s">
        <v>13</v>
      </c>
      <c r="AC27" s="8">
        <v>1</v>
      </c>
      <c r="AD27" s="8">
        <v>1</v>
      </c>
      <c r="AE27" s="8" t="s">
        <v>13</v>
      </c>
      <c r="AF27" s="8"/>
      <c r="AG27" s="8">
        <v>1</v>
      </c>
      <c r="AH27" s="8" t="s">
        <v>13</v>
      </c>
      <c r="AI27" s="8">
        <v>1</v>
      </c>
      <c r="AJ27" s="8">
        <v>1</v>
      </c>
      <c r="AK27" s="8" t="s">
        <v>13</v>
      </c>
      <c r="AL27" s="8">
        <v>1</v>
      </c>
      <c r="AM27" s="4">
        <f t="shared" si="3"/>
        <v>1.1818181818181819</v>
      </c>
      <c r="AN27" s="4">
        <f t="shared" si="0"/>
        <v>0.95454545454545459</v>
      </c>
      <c r="AO27" s="5">
        <f t="shared" si="4"/>
        <v>0.3</v>
      </c>
      <c r="AP27" s="31"/>
      <c r="AQ27" s="31">
        <v>5</v>
      </c>
      <c r="AR27" s="6">
        <v>42</v>
      </c>
      <c r="AS27" s="7">
        <f t="shared" si="5"/>
        <v>0.6</v>
      </c>
      <c r="AT27" s="7">
        <f t="shared" si="6"/>
        <v>0.72</v>
      </c>
      <c r="AU27" s="9"/>
      <c r="AV27" s="7">
        <f t="shared" si="7"/>
        <v>0</v>
      </c>
      <c r="AW27" s="7" t="str">
        <f t="shared" si="8"/>
        <v/>
      </c>
      <c r="AX27" s="9">
        <f t="shared" si="9"/>
        <v>4</v>
      </c>
      <c r="AY27" s="9"/>
      <c r="AZ27" s="7">
        <f t="shared" si="10"/>
        <v>0.5</v>
      </c>
      <c r="BC27" s="40"/>
      <c r="BH27" s="42"/>
    </row>
    <row r="28" spans="1:60" s="41" customFormat="1" x14ac:dyDescent="0.2">
      <c r="A28" s="21">
        <v>24</v>
      </c>
      <c r="B28" s="17" t="s">
        <v>27</v>
      </c>
      <c r="C28" s="17" t="s">
        <v>55</v>
      </c>
      <c r="D28" s="58">
        <v>339423</v>
      </c>
      <c r="E28" s="8" t="s">
        <v>13</v>
      </c>
      <c r="F28" s="8">
        <v>1</v>
      </c>
      <c r="G28" s="8" t="s">
        <v>13</v>
      </c>
      <c r="H28" s="8"/>
      <c r="I28" s="8">
        <v>1</v>
      </c>
      <c r="J28" s="8" t="s">
        <v>13</v>
      </c>
      <c r="K28" s="8">
        <v>1</v>
      </c>
      <c r="L28" s="8">
        <v>1</v>
      </c>
      <c r="M28" s="8" t="s">
        <v>13</v>
      </c>
      <c r="N28" s="8">
        <v>1</v>
      </c>
      <c r="O28" s="8">
        <v>1</v>
      </c>
      <c r="P28" s="8" t="s">
        <v>13</v>
      </c>
      <c r="Q28" s="8">
        <v>1</v>
      </c>
      <c r="R28" s="8">
        <v>1</v>
      </c>
      <c r="S28" s="8" t="s">
        <v>13</v>
      </c>
      <c r="T28" s="8">
        <v>1</v>
      </c>
      <c r="U28" s="8">
        <v>1</v>
      </c>
      <c r="V28" s="8" t="s">
        <v>13</v>
      </c>
      <c r="W28" s="8">
        <v>1</v>
      </c>
      <c r="X28" s="8">
        <v>1</v>
      </c>
      <c r="Y28" s="8" t="s">
        <v>13</v>
      </c>
      <c r="Z28" s="8">
        <v>1</v>
      </c>
      <c r="AA28" s="8">
        <v>1</v>
      </c>
      <c r="AB28" s="8" t="s">
        <v>13</v>
      </c>
      <c r="AC28" s="8">
        <v>1</v>
      </c>
      <c r="AD28" s="8">
        <v>1</v>
      </c>
      <c r="AE28" s="8" t="s">
        <v>13</v>
      </c>
      <c r="AF28" s="8">
        <v>1</v>
      </c>
      <c r="AG28" s="8">
        <v>1</v>
      </c>
      <c r="AH28" s="8" t="s">
        <v>13</v>
      </c>
      <c r="AI28" s="8">
        <v>1</v>
      </c>
      <c r="AJ28" s="8"/>
      <c r="AK28" s="8" t="s">
        <v>13</v>
      </c>
      <c r="AL28" s="8">
        <v>1</v>
      </c>
      <c r="AM28" s="4">
        <f t="shared" si="3"/>
        <v>1.3636363636363635</v>
      </c>
      <c r="AN28" s="4">
        <f t="shared" si="0"/>
        <v>0.90909090909090906</v>
      </c>
      <c r="AO28" s="5">
        <f t="shared" si="4"/>
        <v>0.3</v>
      </c>
      <c r="AP28" s="31"/>
      <c r="AQ28" s="31">
        <v>5</v>
      </c>
      <c r="AR28" s="6">
        <v>60</v>
      </c>
      <c r="AS28" s="7">
        <f t="shared" si="5"/>
        <v>0.8571428571428571</v>
      </c>
      <c r="AT28" s="7">
        <f t="shared" si="6"/>
        <v>0.89999999999999991</v>
      </c>
      <c r="AU28" s="9"/>
      <c r="AV28" s="7">
        <f t="shared" si="7"/>
        <v>0</v>
      </c>
      <c r="AW28" s="7" t="str">
        <f t="shared" si="8"/>
        <v/>
      </c>
      <c r="AX28" s="9">
        <f t="shared" si="9"/>
        <v>5</v>
      </c>
      <c r="AY28" s="9"/>
      <c r="AZ28" s="7">
        <f t="shared" si="10"/>
        <v>0.5</v>
      </c>
      <c r="BC28" s="40"/>
      <c r="BH28" s="42"/>
    </row>
    <row r="29" spans="1:60" s="41" customFormat="1" x14ac:dyDescent="0.2">
      <c r="A29" s="21">
        <v>25</v>
      </c>
      <c r="B29" s="17" t="s">
        <v>56</v>
      </c>
      <c r="C29" s="17" t="s">
        <v>57</v>
      </c>
      <c r="D29" s="58">
        <v>340244</v>
      </c>
      <c r="E29" s="8" t="s">
        <v>13</v>
      </c>
      <c r="F29" s="8">
        <v>1</v>
      </c>
      <c r="G29" s="8" t="s">
        <v>13</v>
      </c>
      <c r="H29" s="8"/>
      <c r="I29" s="8">
        <v>1</v>
      </c>
      <c r="J29" s="8" t="s">
        <v>13</v>
      </c>
      <c r="K29" s="8">
        <v>1</v>
      </c>
      <c r="L29" s="8">
        <v>0.7</v>
      </c>
      <c r="M29" s="8" t="s">
        <v>13</v>
      </c>
      <c r="N29" s="8"/>
      <c r="O29" s="8"/>
      <c r="P29" s="8" t="s">
        <v>66</v>
      </c>
      <c r="Q29" s="8"/>
      <c r="R29" s="8"/>
      <c r="S29" s="8" t="s">
        <v>66</v>
      </c>
      <c r="T29" s="8"/>
      <c r="U29" s="8"/>
      <c r="V29" s="8" t="s">
        <v>66</v>
      </c>
      <c r="W29" s="8"/>
      <c r="X29" s="8"/>
      <c r="Y29" s="8" t="s">
        <v>66</v>
      </c>
      <c r="Z29" s="8"/>
      <c r="AA29" s="8"/>
      <c r="AB29" s="8" t="s">
        <v>66</v>
      </c>
      <c r="AC29" s="8"/>
      <c r="AD29" s="8"/>
      <c r="AE29" s="8" t="s">
        <v>66</v>
      </c>
      <c r="AF29" s="8"/>
      <c r="AG29" s="8"/>
      <c r="AH29" s="8" t="s">
        <v>66</v>
      </c>
      <c r="AI29" s="8"/>
      <c r="AJ29" s="8"/>
      <c r="AK29" s="8" t="s">
        <v>66</v>
      </c>
      <c r="AL29" s="8"/>
      <c r="AM29" s="4">
        <f t="shared" si="3"/>
        <v>9.0909090909090912E-2</v>
      </c>
      <c r="AN29" s="4">
        <f t="shared" si="0"/>
        <v>0.24545454545454548</v>
      </c>
      <c r="AO29" s="5">
        <f t="shared" si="4"/>
        <v>5.0454545454545453E-2</v>
      </c>
      <c r="AP29" s="31"/>
      <c r="AQ29" s="31">
        <v>0</v>
      </c>
      <c r="AR29" s="6"/>
      <c r="AS29" s="7">
        <f t="shared" si="5"/>
        <v>0</v>
      </c>
      <c r="AT29" s="7">
        <f t="shared" si="6"/>
        <v>5.0454545454545453E-2</v>
      </c>
      <c r="AU29" s="9"/>
      <c r="AV29" s="7">
        <f t="shared" si="7"/>
        <v>0</v>
      </c>
      <c r="AW29" s="7" t="str">
        <f t="shared" si="8"/>
        <v/>
      </c>
      <c r="AX29" s="9" t="str">
        <f t="shared" si="9"/>
        <v/>
      </c>
      <c r="AY29" s="9"/>
      <c r="AZ29" s="7">
        <f t="shared" si="10"/>
        <v>0.64220779220779223</v>
      </c>
      <c r="BC29" s="40"/>
      <c r="BH29" s="42"/>
    </row>
    <row r="30" spans="1:60" s="41" customFormat="1" x14ac:dyDescent="0.2">
      <c r="A30" s="21">
        <v>26</v>
      </c>
      <c r="B30" s="17" t="s">
        <v>58</v>
      </c>
      <c r="C30" s="17" t="s">
        <v>59</v>
      </c>
      <c r="D30" s="58">
        <v>339458</v>
      </c>
      <c r="E30" s="8" t="s">
        <v>13</v>
      </c>
      <c r="F30" s="8">
        <v>1</v>
      </c>
      <c r="G30" s="8" t="s">
        <v>13</v>
      </c>
      <c r="H30" s="8">
        <v>1</v>
      </c>
      <c r="I30" s="8">
        <v>1</v>
      </c>
      <c r="J30" s="8" t="s">
        <v>13</v>
      </c>
      <c r="K30" s="8">
        <v>1</v>
      </c>
      <c r="L30" s="8">
        <v>0.8</v>
      </c>
      <c r="M30" s="8" t="s">
        <v>13</v>
      </c>
      <c r="N30" s="8">
        <v>1</v>
      </c>
      <c r="O30" s="8">
        <v>1</v>
      </c>
      <c r="P30" s="8" t="s">
        <v>13</v>
      </c>
      <c r="Q30" s="8">
        <v>1</v>
      </c>
      <c r="R30" s="8">
        <v>1</v>
      </c>
      <c r="S30" s="8" t="s">
        <v>13</v>
      </c>
      <c r="T30" s="8">
        <v>1</v>
      </c>
      <c r="U30" s="8">
        <v>1</v>
      </c>
      <c r="V30" s="8" t="s">
        <v>13</v>
      </c>
      <c r="W30" s="8">
        <v>1</v>
      </c>
      <c r="X30" s="8">
        <v>1</v>
      </c>
      <c r="Y30" s="8" t="s">
        <v>13</v>
      </c>
      <c r="Z30" s="8">
        <v>1</v>
      </c>
      <c r="AA30" s="8"/>
      <c r="AB30" s="8" t="s">
        <v>13</v>
      </c>
      <c r="AC30" s="8">
        <v>1</v>
      </c>
      <c r="AD30" s="8">
        <v>1</v>
      </c>
      <c r="AE30" s="8" t="s">
        <v>13</v>
      </c>
      <c r="AF30" s="8"/>
      <c r="AG30" s="8">
        <v>1</v>
      </c>
      <c r="AH30" s="8" t="s">
        <v>13</v>
      </c>
      <c r="AI30" s="8">
        <v>1</v>
      </c>
      <c r="AJ30" s="8">
        <v>1</v>
      </c>
      <c r="AK30" s="8" t="s">
        <v>13</v>
      </c>
      <c r="AL30" s="8"/>
      <c r="AM30" s="4">
        <f t="shared" si="3"/>
        <v>1.2727272727272727</v>
      </c>
      <c r="AN30" s="4">
        <f t="shared" si="0"/>
        <v>0.89090909090909098</v>
      </c>
      <c r="AO30" s="5">
        <f t="shared" si="4"/>
        <v>0.3</v>
      </c>
      <c r="AP30" s="31"/>
      <c r="AQ30" s="31">
        <v>5</v>
      </c>
      <c r="AR30" s="6">
        <v>64</v>
      </c>
      <c r="AS30" s="7">
        <f t="shared" si="5"/>
        <v>0.91428571428571426</v>
      </c>
      <c r="AT30" s="7">
        <f t="shared" si="6"/>
        <v>0.94</v>
      </c>
      <c r="AU30" s="9"/>
      <c r="AV30" s="7">
        <f t="shared" si="7"/>
        <v>0</v>
      </c>
      <c r="AW30" s="7" t="str">
        <f t="shared" si="8"/>
        <v/>
      </c>
      <c r="AX30" s="9">
        <f t="shared" si="9"/>
        <v>5</v>
      </c>
      <c r="AY30" s="9"/>
      <c r="AZ30" s="7">
        <f t="shared" si="10"/>
        <v>0.5</v>
      </c>
      <c r="BC30" s="40"/>
      <c r="BH30" s="42"/>
    </row>
    <row r="31" spans="1:60" s="41" customFormat="1" x14ac:dyDescent="0.2">
      <c r="A31" s="21">
        <v>27</v>
      </c>
      <c r="B31" s="20" t="s">
        <v>61</v>
      </c>
      <c r="C31" s="3" t="s">
        <v>62</v>
      </c>
      <c r="D31" s="58">
        <v>341054</v>
      </c>
      <c r="E31" s="8" t="s">
        <v>13</v>
      </c>
      <c r="F31" s="8">
        <v>1</v>
      </c>
      <c r="G31" s="8" t="s">
        <v>13</v>
      </c>
      <c r="H31" s="8">
        <v>1</v>
      </c>
      <c r="I31" s="8">
        <v>1</v>
      </c>
      <c r="J31" s="8" t="s">
        <v>13</v>
      </c>
      <c r="K31" s="8">
        <v>1</v>
      </c>
      <c r="L31" s="8">
        <v>1</v>
      </c>
      <c r="M31" s="8" t="s">
        <v>13</v>
      </c>
      <c r="N31" s="8"/>
      <c r="O31" s="8">
        <v>1</v>
      </c>
      <c r="P31" s="8" t="s">
        <v>13</v>
      </c>
      <c r="Q31" s="8"/>
      <c r="R31" s="8">
        <v>1</v>
      </c>
      <c r="S31" s="8" t="s">
        <v>13</v>
      </c>
      <c r="T31" s="8"/>
      <c r="U31" s="8">
        <v>1</v>
      </c>
      <c r="V31" s="8" t="s">
        <v>13</v>
      </c>
      <c r="W31" s="8"/>
      <c r="X31" s="8">
        <v>1</v>
      </c>
      <c r="Y31" s="8" t="s">
        <v>13</v>
      </c>
      <c r="Z31" s="8"/>
      <c r="AA31" s="8">
        <v>0.7</v>
      </c>
      <c r="AB31" s="8" t="s">
        <v>13</v>
      </c>
      <c r="AC31" s="8">
        <v>1</v>
      </c>
      <c r="AD31" s="8">
        <v>1</v>
      </c>
      <c r="AE31" s="8" t="s">
        <v>66</v>
      </c>
      <c r="AF31" s="8"/>
      <c r="AG31" s="8"/>
      <c r="AH31" s="8" t="s">
        <v>13</v>
      </c>
      <c r="AI31" s="8">
        <v>1</v>
      </c>
      <c r="AJ31" s="8"/>
      <c r="AK31" s="8" t="s">
        <v>66</v>
      </c>
      <c r="AL31" s="8"/>
      <c r="AM31" s="4">
        <f t="shared" si="3"/>
        <v>0.81818181818181823</v>
      </c>
      <c r="AN31" s="4">
        <f t="shared" si="0"/>
        <v>0.79090909090909089</v>
      </c>
      <c r="AO31" s="5">
        <f t="shared" si="4"/>
        <v>0.24136363636363634</v>
      </c>
      <c r="AP31" s="31"/>
      <c r="AQ31" s="31">
        <v>5</v>
      </c>
      <c r="AR31" s="6">
        <v>30</v>
      </c>
      <c r="AS31" s="7">
        <f t="shared" si="5"/>
        <v>0.42857142857142855</v>
      </c>
      <c r="AT31" s="7">
        <f t="shared" si="6"/>
        <v>0.54136363636363627</v>
      </c>
      <c r="AU31" s="9"/>
      <c r="AV31" s="7">
        <f t="shared" si="7"/>
        <v>0</v>
      </c>
      <c r="AW31" s="7" t="str">
        <f t="shared" si="8"/>
        <v/>
      </c>
      <c r="AX31" s="9">
        <f t="shared" si="9"/>
        <v>2</v>
      </c>
      <c r="AY31" s="9"/>
      <c r="AZ31" s="7">
        <f t="shared" si="10"/>
        <v>0.5</v>
      </c>
      <c r="BC31" s="40"/>
      <c r="BH31" s="42"/>
    </row>
    <row r="32" spans="1:60" s="41" customFormat="1" x14ac:dyDescent="0.2">
      <c r="A32" s="21">
        <v>28</v>
      </c>
      <c r="B32" s="20" t="s">
        <v>20</v>
      </c>
      <c r="C32" s="3" t="s">
        <v>63</v>
      </c>
      <c r="D32" s="58">
        <v>340593</v>
      </c>
      <c r="E32" s="8" t="s">
        <v>13</v>
      </c>
      <c r="F32" s="8">
        <v>1</v>
      </c>
      <c r="G32" s="8" t="s">
        <v>13</v>
      </c>
      <c r="H32" s="8">
        <v>1</v>
      </c>
      <c r="I32" s="8">
        <v>0.5</v>
      </c>
      <c r="J32" s="8" t="s">
        <v>13</v>
      </c>
      <c r="K32" s="8">
        <v>1</v>
      </c>
      <c r="L32" s="8">
        <v>0.9</v>
      </c>
      <c r="M32" s="8" t="s">
        <v>13</v>
      </c>
      <c r="N32" s="8">
        <v>1</v>
      </c>
      <c r="O32" s="8">
        <v>1</v>
      </c>
      <c r="P32" s="8" t="s">
        <v>13</v>
      </c>
      <c r="Q32" s="8">
        <v>1</v>
      </c>
      <c r="R32" s="8">
        <v>1</v>
      </c>
      <c r="S32" s="8" t="s">
        <v>13</v>
      </c>
      <c r="T32" s="8">
        <v>1</v>
      </c>
      <c r="U32" s="8">
        <v>0.7</v>
      </c>
      <c r="V32" s="8" t="s">
        <v>13</v>
      </c>
      <c r="W32" s="8"/>
      <c r="X32" s="8"/>
      <c r="Y32" s="8" t="s">
        <v>13</v>
      </c>
      <c r="Z32" s="8"/>
      <c r="AA32" s="8"/>
      <c r="AB32" s="8" t="s">
        <v>13</v>
      </c>
      <c r="AC32" s="8">
        <v>1</v>
      </c>
      <c r="AD32" s="8">
        <v>1</v>
      </c>
      <c r="AE32" s="8" t="s">
        <v>13</v>
      </c>
      <c r="AF32" s="8"/>
      <c r="AG32" s="8"/>
      <c r="AH32" s="8" t="s">
        <v>13</v>
      </c>
      <c r="AI32" s="8">
        <v>1</v>
      </c>
      <c r="AJ32" s="8"/>
      <c r="AK32" s="8" t="s">
        <v>13</v>
      </c>
      <c r="AL32" s="8">
        <v>1</v>
      </c>
      <c r="AM32" s="4">
        <f t="shared" si="3"/>
        <v>1</v>
      </c>
      <c r="AN32" s="4">
        <f t="shared" si="0"/>
        <v>0.55454545454545456</v>
      </c>
      <c r="AO32" s="5">
        <f t="shared" si="4"/>
        <v>0.23318181818181816</v>
      </c>
      <c r="AP32" s="31"/>
      <c r="AQ32" s="31">
        <v>3</v>
      </c>
      <c r="AR32" s="6">
        <v>42</v>
      </c>
      <c r="AS32" s="7">
        <f t="shared" si="5"/>
        <v>0.6</v>
      </c>
      <c r="AT32" s="7">
        <f t="shared" si="6"/>
        <v>0.65318181818181809</v>
      </c>
      <c r="AU32" s="9"/>
      <c r="AV32" s="7">
        <f t="shared" si="7"/>
        <v>0</v>
      </c>
      <c r="AW32" s="7" t="str">
        <f t="shared" si="8"/>
        <v/>
      </c>
      <c r="AX32" s="9">
        <f t="shared" si="9"/>
        <v>3.5</v>
      </c>
      <c r="AY32" s="9"/>
      <c r="AZ32" s="7">
        <f t="shared" si="10"/>
        <v>0.5</v>
      </c>
      <c r="BC32" s="40"/>
      <c r="BH32" s="42"/>
    </row>
    <row r="33" spans="1:60" ht="15.75" x14ac:dyDescent="0.25">
      <c r="A33" s="21"/>
      <c r="B33" s="10"/>
      <c r="C33" s="67" t="s">
        <v>5</v>
      </c>
      <c r="D33" s="68"/>
      <c r="F33" s="12">
        <v>1</v>
      </c>
      <c r="H33" s="12">
        <v>1</v>
      </c>
      <c r="I33" s="12">
        <v>1</v>
      </c>
      <c r="K33" s="12">
        <v>1</v>
      </c>
      <c r="L33" s="12">
        <v>1</v>
      </c>
      <c r="N33" s="12">
        <v>1</v>
      </c>
      <c r="O33" s="12">
        <v>1</v>
      </c>
      <c r="Q33" s="12">
        <v>1</v>
      </c>
      <c r="R33" s="12">
        <v>1</v>
      </c>
      <c r="T33" s="12">
        <v>1</v>
      </c>
      <c r="U33" s="12">
        <v>1</v>
      </c>
      <c r="W33" s="12">
        <v>1</v>
      </c>
      <c r="X33" s="12">
        <v>1</v>
      </c>
      <c r="Z33" s="12">
        <v>1</v>
      </c>
      <c r="AA33" s="12">
        <v>1</v>
      </c>
      <c r="AC33" s="12">
        <v>1</v>
      </c>
      <c r="AD33" s="12">
        <v>1</v>
      </c>
      <c r="AF33" s="12">
        <v>1</v>
      </c>
      <c r="AG33" s="12">
        <v>1</v>
      </c>
      <c r="AI33" s="12">
        <v>1</v>
      </c>
      <c r="AJ33" s="12">
        <v>1</v>
      </c>
      <c r="AL33" s="12">
        <v>1</v>
      </c>
      <c r="AM33" s="13">
        <v>1</v>
      </c>
      <c r="AN33" s="13">
        <v>1</v>
      </c>
      <c r="AO33" s="14">
        <v>100</v>
      </c>
      <c r="AP33" s="14"/>
      <c r="AQ33" s="14"/>
      <c r="AR33" s="15">
        <v>70</v>
      </c>
      <c r="AS33" s="13">
        <v>1</v>
      </c>
      <c r="AT33" s="13">
        <v>1</v>
      </c>
      <c r="AU33" s="15">
        <v>50</v>
      </c>
      <c r="AV33" s="13">
        <v>1</v>
      </c>
      <c r="AW33" s="13"/>
      <c r="AX33" s="13">
        <v>5</v>
      </c>
      <c r="AY33" s="13">
        <v>5</v>
      </c>
      <c r="AZ33" s="16"/>
    </row>
    <row r="34" spans="1:60" ht="15.75" x14ac:dyDescent="0.25">
      <c r="A34" s="10"/>
      <c r="B34" s="10"/>
      <c r="C34" s="69" t="s">
        <v>6</v>
      </c>
      <c r="D34" s="70"/>
      <c r="F34" s="17">
        <f>AVERAGE(F5:F32)</f>
        <v>1</v>
      </c>
      <c r="H34" s="17">
        <f>AVERAGE(H5:H32)</f>
        <v>0.93333333333333335</v>
      </c>
      <c r="I34" s="17">
        <f>AVERAGE(I5:I32)</f>
        <v>0.96666666666666667</v>
      </c>
      <c r="K34" s="17">
        <f>AVERAGE(K5:K32)</f>
        <v>1</v>
      </c>
      <c r="L34" s="17">
        <f>AVERAGE(L5:L32)</f>
        <v>0.95909090909090911</v>
      </c>
      <c r="N34" s="17">
        <f>AVERAGE(N5:N32)</f>
        <v>1</v>
      </c>
      <c r="O34" s="17">
        <f>AVERAGE(O5:O32)</f>
        <v>0.9739130434782608</v>
      </c>
      <c r="Q34" s="17">
        <f>AVERAGE(Q5:Q32)</f>
        <v>1</v>
      </c>
      <c r="R34" s="17">
        <f>AVERAGE(R5:R32)</f>
        <v>0.90500000000000003</v>
      </c>
      <c r="T34" s="17">
        <f>AVERAGE(T5:T32)</f>
        <v>1</v>
      </c>
      <c r="U34" s="17">
        <f>AVERAGE(U5:U32)</f>
        <v>0.88181818181818195</v>
      </c>
      <c r="W34" s="17">
        <f>AVERAGE(W5:W32)</f>
        <v>1</v>
      </c>
      <c r="X34" s="17">
        <f>AVERAGE(X5:X32)</f>
        <v>0.91904761904761911</v>
      </c>
      <c r="Z34" s="17">
        <f>AVERAGE(Z5:Z32)</f>
        <v>1</v>
      </c>
      <c r="AA34" s="17">
        <f>AVERAGE(AA5:AA32)</f>
        <v>0.76315789473684215</v>
      </c>
      <c r="AC34" s="17">
        <f>AVERAGE(AC5:AC32)</f>
        <v>1</v>
      </c>
      <c r="AD34" s="17">
        <f>AVERAGE(AD5:AD32)</f>
        <v>1</v>
      </c>
      <c r="AF34" s="17">
        <f>AVERAGE(AF5:AF32)</f>
        <v>1</v>
      </c>
      <c r="AG34" s="17">
        <f>AVERAGE(AG5:AG32)</f>
        <v>0.88888888888888884</v>
      </c>
      <c r="AI34" s="17">
        <f>AVERAGE(AI5:AI32)</f>
        <v>1</v>
      </c>
      <c r="AJ34" s="17">
        <f>AVERAGE(AJ5:AJ32)</f>
        <v>1</v>
      </c>
      <c r="AL34" s="59">
        <f>AVERAGE(AL5:AL32)</f>
        <v>1</v>
      </c>
      <c r="AM34" s="18">
        <f>AVERAGE(AM5:AM32)</f>
        <v>0.85389610389610382</v>
      </c>
      <c r="AN34" s="18">
        <f>AVERAGE(AN5:AN32)</f>
        <v>0.67240259740259745</v>
      </c>
      <c r="AO34" s="18">
        <f>AVERAGE(AO5:AO32)</f>
        <v>0.22168831168831174</v>
      </c>
      <c r="AP34" s="18"/>
      <c r="AQ34" s="18"/>
      <c r="AR34" s="18">
        <f>AVERAGE(AR5:AR32)</f>
        <v>43.230769230769234</v>
      </c>
      <c r="AS34" s="18">
        <f>AVERAGE(AS5:AS32)</f>
        <v>0.57346938775510214</v>
      </c>
      <c r="AT34" s="18">
        <f>AVERAGE(AT5:AT32)</f>
        <v>0.62311688311688318</v>
      </c>
      <c r="AU34" s="18" t="e">
        <f>AVERAGE(AU5:AU32)</f>
        <v>#DIV/0!</v>
      </c>
      <c r="AV34" s="18">
        <f>AVERAGE(AV5:AV32)</f>
        <v>5.0000000000000001E-3</v>
      </c>
      <c r="AW34" s="18"/>
      <c r="AX34" s="18">
        <f>AVERAGE(AX5:AX32)</f>
        <v>3.5576923076923075</v>
      </c>
      <c r="AY34" s="18"/>
      <c r="AZ34" s="18">
        <f>AVERAGE(AZ3:AZ32)</f>
        <v>0.52316790352504638</v>
      </c>
    </row>
    <row r="35" spans="1:60" ht="15.75" x14ac:dyDescent="0.25">
      <c r="A35" s="10"/>
      <c r="B35" s="10"/>
      <c r="C35" s="69" t="s">
        <v>8</v>
      </c>
      <c r="D35" s="70"/>
      <c r="F35" s="19">
        <f>F34/F33</f>
        <v>1</v>
      </c>
      <c r="H35" s="19">
        <f>H34/H33</f>
        <v>0.93333333333333335</v>
      </c>
      <c r="I35" s="19">
        <f>I34/I33</f>
        <v>0.96666666666666667</v>
      </c>
      <c r="K35" s="19">
        <f>K34/K33</f>
        <v>1</v>
      </c>
      <c r="L35" s="19">
        <f>L34/L33</f>
        <v>0.95909090909090911</v>
      </c>
      <c r="N35" s="19">
        <f>N34/N33</f>
        <v>1</v>
      </c>
      <c r="O35" s="19">
        <f>O34/O33</f>
        <v>0.9739130434782608</v>
      </c>
      <c r="Q35" s="19">
        <f>Q34/Q33</f>
        <v>1</v>
      </c>
      <c r="R35" s="19">
        <f>R34/R33</f>
        <v>0.90500000000000003</v>
      </c>
      <c r="T35" s="19">
        <f>T34/T33</f>
        <v>1</v>
      </c>
      <c r="U35" s="19">
        <f>U34/U33</f>
        <v>0.88181818181818195</v>
      </c>
      <c r="W35" s="19">
        <f>W34/W33</f>
        <v>1</v>
      </c>
      <c r="X35" s="19">
        <f>X34/X33</f>
        <v>0.91904761904761911</v>
      </c>
      <c r="Z35" s="19">
        <f>Z34/Z33</f>
        <v>1</v>
      </c>
      <c r="AA35" s="19">
        <f>AA34/AA33</f>
        <v>0.76315789473684215</v>
      </c>
      <c r="AC35" s="19">
        <f>AC34/AC33</f>
        <v>1</v>
      </c>
      <c r="AD35" s="19">
        <f>AD34/AD33</f>
        <v>1</v>
      </c>
      <c r="AF35" s="19">
        <f>AF34/AF33</f>
        <v>1</v>
      </c>
      <c r="AG35" s="19">
        <f>AG34/AG33</f>
        <v>0.88888888888888884</v>
      </c>
      <c r="AI35" s="19">
        <f>AI34/AI33</f>
        <v>1</v>
      </c>
      <c r="AJ35" s="19">
        <f>AJ34/AJ33</f>
        <v>1</v>
      </c>
      <c r="AL35" s="60">
        <f>AL34/AL33</f>
        <v>1</v>
      </c>
      <c r="AM35" s="5">
        <f>AM34</f>
        <v>0.85389610389610382</v>
      </c>
      <c r="AN35" s="5">
        <f>AN34</f>
        <v>0.67240259740259745</v>
      </c>
      <c r="AO35" s="5">
        <f>AO34</f>
        <v>0.22168831168831174</v>
      </c>
      <c r="AP35" s="5"/>
      <c r="AQ35" s="5"/>
      <c r="AR35" s="5">
        <f>AR34/AR33</f>
        <v>0.61758241758241761</v>
      </c>
      <c r="AS35" s="5">
        <f>AS34</f>
        <v>0.57346938775510214</v>
      </c>
      <c r="AT35" s="5">
        <f>AT34</f>
        <v>0.62311688311688318</v>
      </c>
      <c r="AU35" s="5" t="e">
        <f>AU34/AU33</f>
        <v>#DIV/0!</v>
      </c>
      <c r="AV35" s="5">
        <f>AV34</f>
        <v>5.0000000000000001E-3</v>
      </c>
      <c r="AW35" s="5"/>
      <c r="AX35" s="5"/>
      <c r="AY35" s="5"/>
      <c r="AZ35" s="5">
        <f>AZ34</f>
        <v>0.52316790352504638</v>
      </c>
    </row>
    <row r="37" spans="1:60" s="1" customFormat="1" ht="15.75" hidden="1" customHeight="1" x14ac:dyDescent="0.25">
      <c r="A37" s="1" t="e">
        <f>#REF!+1</f>
        <v>#REF!</v>
      </c>
      <c r="B37" s="44"/>
      <c r="C37" s="45"/>
      <c r="D37" s="46"/>
      <c r="E37" s="42" t="s">
        <v>13</v>
      </c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</row>
    <row r="38" spans="1:60" ht="13.5" x14ac:dyDescent="0.25">
      <c r="A38" s="57" t="str">
        <f ca="1">"Ostatnia modyfikacja: " &amp; DAY(TODAY()) &amp; "." &amp; MONTH(TODAY()) &amp;"."&amp; YEAR(TODAY()) &amp;" "&amp; HOUR(NOW()) &amp; ":" &amp; RIGHT("0"&amp;FIXED(MINUTE(NOW()),0),2)</f>
        <v>Ostatnia modyfikacja: 20.2.2013 9:00</v>
      </c>
      <c r="B38" s="40"/>
      <c r="C38" s="47"/>
      <c r="D38" s="47"/>
      <c r="E38" s="40"/>
      <c r="F38" s="40"/>
      <c r="G38" s="1"/>
      <c r="H38" s="1"/>
      <c r="I38" s="1"/>
      <c r="J38" s="1"/>
      <c r="K38" s="1"/>
      <c r="L38" s="1"/>
      <c r="M38" s="1"/>
      <c r="N38" s="1"/>
      <c r="O38" s="1"/>
      <c r="AT38" s="1"/>
      <c r="AU38" s="1"/>
      <c r="AV38" s="1"/>
      <c r="AW38" s="1"/>
      <c r="AX38" s="1"/>
      <c r="AY38" s="1"/>
    </row>
    <row r="39" spans="1:60" s="43" customFormat="1" x14ac:dyDescent="0.2">
      <c r="A39" s="40"/>
      <c r="B39" s="48"/>
      <c r="C39" s="28"/>
      <c r="D39" s="28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50"/>
      <c r="AN39" s="50"/>
      <c r="AO39" s="51"/>
      <c r="AP39" s="51"/>
      <c r="AQ39" s="51"/>
      <c r="AR39" s="49"/>
      <c r="AT39" s="40"/>
      <c r="AU39" s="40"/>
      <c r="AV39" s="42"/>
      <c r="AW39" s="42"/>
      <c r="AX39" s="40"/>
      <c r="AY39" s="40"/>
      <c r="AZ39" s="52"/>
      <c r="BA39" s="40"/>
      <c r="BB39" s="40"/>
      <c r="BC39" s="40"/>
      <c r="BD39" s="40"/>
      <c r="BH39" s="40"/>
    </row>
    <row r="40" spans="1:60" ht="15.75" x14ac:dyDescent="0.25">
      <c r="A40" s="53"/>
      <c r="B40" s="61"/>
      <c r="C40" s="62"/>
      <c r="D40" s="28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1"/>
      <c r="P40" s="1"/>
      <c r="Q40" s="1"/>
      <c r="R40" s="1"/>
      <c r="S40" s="1"/>
      <c r="T40" s="1"/>
      <c r="U40" s="1"/>
      <c r="V40" s="1"/>
      <c r="W40" s="1"/>
      <c r="X40" s="1"/>
      <c r="AT40" s="1"/>
      <c r="AU40" s="42"/>
      <c r="AV40" s="42"/>
      <c r="AW40" s="42"/>
      <c r="AX40" s="42"/>
      <c r="AY40" s="42"/>
    </row>
    <row r="41" spans="1:60" x14ac:dyDescent="0.2">
      <c r="A41" s="1"/>
      <c r="B41" s="63" t="s">
        <v>28</v>
      </c>
      <c r="C41" s="63" t="s">
        <v>72</v>
      </c>
      <c r="D41" s="29"/>
      <c r="E41" s="30"/>
      <c r="F41" s="30"/>
      <c r="G41" s="54"/>
      <c r="H41" s="54"/>
      <c r="I41" s="30"/>
      <c r="J41" s="30"/>
      <c r="K41" s="30"/>
      <c r="L41" s="30">
        <v>1</v>
      </c>
      <c r="M41" s="30"/>
      <c r="N41" s="42">
        <v>1</v>
      </c>
      <c r="O41" s="1">
        <v>1</v>
      </c>
      <c r="Q41" s="11">
        <v>1</v>
      </c>
      <c r="R41" s="11">
        <v>1</v>
      </c>
      <c r="AT41" s="42"/>
      <c r="AU41" s="42"/>
      <c r="AV41" s="42"/>
      <c r="AW41" s="42"/>
      <c r="AX41" s="42"/>
      <c r="AY41" s="42"/>
    </row>
    <row r="42" spans="1:6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30"/>
      <c r="M42" s="1"/>
      <c r="N42" s="1"/>
      <c r="O42" s="1"/>
      <c r="AS42" s="1"/>
      <c r="AT42" s="55"/>
      <c r="AU42" s="55"/>
      <c r="AV42" s="55"/>
      <c r="AW42" s="55"/>
      <c r="AX42" s="55"/>
      <c r="AY42" s="55"/>
      <c r="AZ42" s="55"/>
    </row>
    <row r="43" spans="1:60" ht="12.75" customHeight="1" x14ac:dyDescent="0.2">
      <c r="A43" s="1"/>
      <c r="B43" s="1"/>
      <c r="C43" s="1"/>
      <c r="D43" s="1"/>
      <c r="E43" s="47"/>
      <c r="F43" s="47"/>
      <c r="G43" s="47"/>
      <c r="H43" s="47"/>
      <c r="I43" s="47"/>
      <c r="J43" s="1"/>
      <c r="K43" s="1"/>
      <c r="L43" s="1"/>
      <c r="M43" s="1"/>
      <c r="AS43" s="1"/>
      <c r="AT43" s="56"/>
      <c r="AU43" s="56"/>
      <c r="AV43" s="56"/>
      <c r="AW43" s="56"/>
      <c r="AX43" s="56"/>
      <c r="AY43" s="56"/>
      <c r="AZ43" s="56"/>
    </row>
    <row r="44" spans="1:60" x14ac:dyDescent="0.2">
      <c r="AS44" s="1"/>
      <c r="AT44" s="56"/>
      <c r="AU44" s="56"/>
      <c r="AV44" s="56"/>
      <c r="AW44" s="56"/>
      <c r="AX44" s="56"/>
      <c r="AY44" s="56"/>
      <c r="AZ44" s="56"/>
    </row>
    <row r="45" spans="1:60" x14ac:dyDescent="0.2">
      <c r="AS45" s="1"/>
      <c r="AT45" s="1"/>
      <c r="AU45" s="1"/>
      <c r="AV45" s="1"/>
      <c r="AW45" s="1"/>
      <c r="AX45" s="1"/>
      <c r="AY45" s="1"/>
      <c r="AZ45" s="1"/>
    </row>
    <row r="46" spans="1:60" x14ac:dyDescent="0.2">
      <c r="AS46" s="1"/>
      <c r="AT46" s="1"/>
      <c r="AU46" s="1"/>
      <c r="AV46" s="1"/>
      <c r="AW46" s="1"/>
      <c r="AX46" s="1"/>
      <c r="AY46" s="1"/>
      <c r="AZ46" s="1"/>
    </row>
    <row r="47" spans="1:60" x14ac:dyDescent="0.2">
      <c r="AS47" s="1"/>
      <c r="AT47" s="1"/>
      <c r="AU47" s="1"/>
      <c r="AV47" s="1"/>
      <c r="AW47" s="1"/>
      <c r="AX47" s="1"/>
      <c r="AY47" s="1"/>
      <c r="AZ47" s="1"/>
    </row>
  </sheetData>
  <mergeCells count="3">
    <mergeCell ref="C33:D33"/>
    <mergeCell ref="C35:D35"/>
    <mergeCell ref="C34:D34"/>
  </mergeCells>
  <phoneticPr fontId="0" type="noConversion"/>
  <pageMargins left="0.75" right="0.75" top="1" bottom="1" header="0.5" footer="0.5"/>
  <pageSetup paperSize="9" orientation="portrait" horizontalDpi="4294967294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miq</dc:creator>
  <cp:lastModifiedBy>Mikołaj Czajkowski</cp:lastModifiedBy>
  <cp:lastPrinted>2012-10-17T13:17:34Z</cp:lastPrinted>
  <dcterms:created xsi:type="dcterms:W3CDTF">2004-10-07T21:19:53Z</dcterms:created>
  <dcterms:modified xsi:type="dcterms:W3CDTF">2013-02-20T08:02:17Z</dcterms:modified>
</cp:coreProperties>
</file>