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MATLAB\reklamy\out\Figures\"/>
    </mc:Choice>
  </mc:AlternateContent>
  <xr:revisionPtr revIDLastSave="0" documentId="13_ncr:1_{67E238DE-2420-4836-B52B-7C14422ACB93}" xr6:coauthVersionLast="47" xr6:coauthVersionMax="47" xr10:uidLastSave="{00000000-0000-0000-0000-000000000000}"/>
  <bookViews>
    <workbookView xWindow="1350" yWindow="-110" windowWidth="37160" windowHeight="21820" xr2:uid="{A4455D5F-4445-4634-AA74-814863AC53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4" i="1" l="1"/>
  <c r="K55" i="1"/>
  <c r="K56" i="1"/>
  <c r="K53" i="1"/>
  <c r="I53" i="1"/>
  <c r="E56" i="1"/>
  <c r="E55" i="1"/>
  <c r="E54" i="1"/>
  <c r="E53" i="1"/>
  <c r="E52" i="1"/>
  <c r="D54" i="1" l="1"/>
  <c r="D55" i="1"/>
  <c r="D56" i="1"/>
  <c r="I56" i="1" s="1"/>
  <c r="G54" i="1" s="1"/>
  <c r="D53" i="1"/>
  <c r="G52" i="1" l="1"/>
  <c r="F53" i="1"/>
  <c r="F56" i="1"/>
  <c r="F55" i="1"/>
  <c r="F54" i="1"/>
  <c r="F52" i="1"/>
  <c r="G56" i="1"/>
  <c r="G55" i="1"/>
  <c r="G53" i="1"/>
  <c r="H40" i="1"/>
  <c r="H41" i="1"/>
  <c r="H42" i="1"/>
  <c r="H43" i="1"/>
  <c r="K41" i="1" l="1"/>
  <c r="K42" i="1"/>
  <c r="K43" i="1"/>
  <c r="K40" i="1"/>
</calcChain>
</file>

<file path=xl/sharedStrings.xml><?xml version="1.0" encoding="utf-8"?>
<sst xmlns="http://schemas.openxmlformats.org/spreadsheetml/2006/main" count="144" uniqueCount="113">
  <si>
    <t>Czy Pan(i) zdaniem łączna liczba i powierzchnia różnych typów wolnostojących nośników reklamowych w Warszawie powinna ulec zmianie?</t>
  </si>
  <si>
    <t>Rather agree</t>
  </si>
  <si>
    <t>Definitely agree</t>
  </si>
  <si>
    <t>Neither agree nor disagree</t>
  </si>
  <si>
    <t>Rather disagree</t>
  </si>
  <si>
    <t>Definitely disagree</t>
  </si>
  <si>
    <t>New regulations for OA are needed</t>
  </si>
  <si>
    <t>OA in public spaces is needed</t>
  </si>
  <si>
    <t>OA regulations should differ for city zones</t>
  </si>
  <si>
    <t>OA regulations should differ for main streets</t>
  </si>
  <si>
    <t>Reduce to 75%</t>
  </si>
  <si>
    <t>Reduce to 50%</t>
  </si>
  <si>
    <t>Reduce to 25%</t>
  </si>
  <si>
    <t>No new restrictions (100%)</t>
  </si>
  <si>
    <t>Ban (0%)</t>
  </si>
  <si>
    <t>Advertising grids</t>
  </si>
  <si>
    <t>Openwork letters</t>
  </si>
  <si>
    <t>On-wall billboards</t>
  </si>
  <si>
    <t>On-roof bilboards</t>
  </si>
  <si>
    <t>Large billboards</t>
  </si>
  <si>
    <t>Medium billboards</t>
  </si>
  <si>
    <t>Small tables</t>
  </si>
  <si>
    <t>Advertising columns</t>
  </si>
  <si>
    <t>Free-standing ads</t>
  </si>
  <si>
    <t>On-building ads</t>
  </si>
  <si>
    <t>MXL</t>
  </si>
  <si>
    <t>in WTP-space</t>
  </si>
  <si>
    <t xml:space="preserve"> </t>
  </si>
  <si>
    <t>Means</t>
  </si>
  <si>
    <t>Standard Deviations</t>
  </si>
  <si>
    <t>var.</t>
  </si>
  <si>
    <t>dist.</t>
  </si>
  <si>
    <t>coef.</t>
  </si>
  <si>
    <t>sign.</t>
  </si>
  <si>
    <t>st.err.</t>
  </si>
  <si>
    <t>p-value</t>
  </si>
  <si>
    <t>Status quo (alternative specific constant)</t>
  </si>
  <si>
    <t>n</t>
  </si>
  <si>
    <t>***</t>
  </si>
  <si>
    <t>-5.94***
(0.27)</t>
  </si>
  <si>
    <t>13.10***
(0.85)</t>
  </si>
  <si>
    <t>-5.9377***
(0.2658)</t>
  </si>
  <si>
    <t>13.1006***
(0.8536)</t>
  </si>
  <si>
    <t>Free-standing ads – small reduction (75%)</t>
  </si>
  <si>
    <t>2.16***
(0.22)</t>
  </si>
  <si>
    <t>8.23***
(0.70)</t>
  </si>
  <si>
    <t>2.1569***
(0.2227)</t>
  </si>
  <si>
    <t>8.2271***
(0.7000)</t>
  </si>
  <si>
    <t>Free-standing ads – medium reduction (50%)</t>
  </si>
  <si>
    <t>3.27***
(0.27)</t>
  </si>
  <si>
    <t>10.86***
(0.69)</t>
  </si>
  <si>
    <t>3.2701***
(0.2728)</t>
  </si>
  <si>
    <t>10.8623***
(0.6856)</t>
  </si>
  <si>
    <t>Free-standing ads – large reduction (25%)</t>
  </si>
  <si>
    <t>5.35***
(0.36)</t>
  </si>
  <si>
    <t>15.01***
(0.80)</t>
  </si>
  <si>
    <t>5.3476***
(0.3584)</t>
  </si>
  <si>
    <t>15.0099***
(0.8043)</t>
  </si>
  <si>
    <t>Free-standing ads – total ban (0%)</t>
  </si>
  <si>
    <t>3.27***
(0.35)</t>
  </si>
  <si>
    <t>15.81***
(0.88)</t>
  </si>
  <si>
    <t>3.2732***
(0.3535)</t>
  </si>
  <si>
    <t>15.8073***
(0.8769)</t>
  </si>
  <si>
    <t>On-building ads - small reduction (75%)</t>
  </si>
  <si>
    <t>7.07***
(0.41)</t>
  </si>
  <si>
    <t>9.35***
(0.56)</t>
  </si>
  <si>
    <t>7.0731***
(0.4109)</t>
  </si>
  <si>
    <t>9.3468***
(0.5577)</t>
  </si>
  <si>
    <t>On-building ads - medium reduction (50%)</t>
  </si>
  <si>
    <t>10.66***
(0.70)</t>
  </si>
  <si>
    <t>17.20***
(0.72)</t>
  </si>
  <si>
    <t>10.6616***
(0.6994)</t>
  </si>
  <si>
    <t>17.1975***
(0.7193)</t>
  </si>
  <si>
    <t>On-building ads - large reduction (25%)</t>
  </si>
  <si>
    <t>10.95***
(0.50)</t>
  </si>
  <si>
    <t>19.96***
(0.80)</t>
  </si>
  <si>
    <t>10.9484***
(0.5003)</t>
  </si>
  <si>
    <t>19.9588***
(0.8041)</t>
  </si>
  <si>
    <t>On-building ads - total ban (0%)</t>
  </si>
  <si>
    <t>12.05***
(0.61)</t>
  </si>
  <si>
    <t>24.21***
(0.76)</t>
  </si>
  <si>
    <t>12.0510***
(0.6122)</t>
  </si>
  <si>
    <t>24.2066***
(0.7624)</t>
  </si>
  <si>
    <t>Cost (-10 EUR)*scale</t>
  </si>
  <si>
    <t>l</t>
  </si>
  <si>
    <t>0.80***
(0.08)</t>
  </si>
  <si>
    <t>2.63***
(0.32)</t>
  </si>
  <si>
    <t>0.8003***
(0.0775)</t>
  </si>
  <si>
    <t>2.6273***
(0.3158)</t>
  </si>
  <si>
    <t>Model diagnostics</t>
  </si>
  <si>
    <t>LL at convergence</t>
  </si>
  <si>
    <t>LL at constant(s) only</t>
  </si>
  <si>
    <t>McFadden's pseudo-R²</t>
  </si>
  <si>
    <t>Ben-Akiva-Lerman's pseudo-R²</t>
  </si>
  <si>
    <r>
      <t>AIC/</t>
    </r>
    <r>
      <rPr>
        <i/>
        <sz val="11"/>
        <color indexed="8"/>
        <rFont val="Calibri"/>
        <family val="2"/>
        <charset val="238"/>
      </rPr>
      <t>n</t>
    </r>
  </si>
  <si>
    <r>
      <t>BIC/</t>
    </r>
    <r>
      <rPr>
        <i/>
        <sz val="11"/>
        <color indexed="8"/>
        <rFont val="Calibri"/>
        <family val="2"/>
        <charset val="238"/>
      </rPr>
      <t>n</t>
    </r>
  </si>
  <si>
    <r>
      <t>n</t>
    </r>
    <r>
      <rPr>
        <sz val="11"/>
        <color theme="1"/>
        <rFont val="Calibri"/>
        <family val="2"/>
        <charset val="238"/>
        <scheme val="minor"/>
      </rPr>
      <t xml:space="preserve"> (observations)</t>
    </r>
  </si>
  <si>
    <r>
      <t>r</t>
    </r>
    <r>
      <rPr>
        <sz val="11"/>
        <color theme="1"/>
        <rFont val="Calibri"/>
        <family val="2"/>
        <charset val="238"/>
        <scheme val="minor"/>
      </rPr>
      <t xml:space="preserve"> (respondents)</t>
    </r>
  </si>
  <si>
    <r>
      <t>k</t>
    </r>
    <r>
      <rPr>
        <sz val="11"/>
        <color theme="1"/>
        <rFont val="Calibri"/>
        <family val="2"/>
        <charset val="238"/>
        <scheme val="minor"/>
      </rPr>
      <t xml:space="preserve"> (parameters)</t>
    </r>
  </si>
  <si>
    <t>Estimation method</t>
  </si>
  <si>
    <t>simulated maximum likelihood</t>
  </si>
  <si>
    <t>Simulation with</t>
  </si>
  <si>
    <t>10000 Sobol draws with random linear scramble and random digital shift (skip = 1; leap = 0)</t>
  </si>
  <si>
    <t>Optimization method</t>
  </si>
  <si>
    <t>quasi-newton</t>
  </si>
  <si>
    <t>Gradient</t>
  </si>
  <si>
    <t>user-supplied, analytical</t>
  </si>
  <si>
    <t>Hessian</t>
  </si>
  <si>
    <t>off, retained from optimization</t>
  </si>
  <si>
    <t>Benefits</t>
  </si>
  <si>
    <t>Costs (profitability at 50%)</t>
  </si>
  <si>
    <t>Costs (profitability at 94%)</t>
  </si>
  <si>
    <t>Costs (profitability at 33%)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</si>
</sst>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0" applyNumberFormat="1"/>
    <xf numFmtId="9" fontId="0" fillId="0" borderId="0" xfId="0" applyNumberFormat="1"/>
    <xf numFmtId="165" fontId="0" fillId="0" borderId="0" xfId="0" applyNumberFormat="1"/>
    <xf numFmtId="0" fontId="0" fillId="0" borderId="0" xfId="0" applyAlignment="1">
      <alignment horizontal="left"/>
    </xf>
    <xf numFmtId="165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4" fillId="0" borderId="0" xfId="0" applyFont="1"/>
    <xf numFmtId="10" fontId="0" fillId="0" borderId="0" xfId="1" applyNumberFormat="1" applyFont="1"/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right"/>
    </xf>
    <xf numFmtId="165" fontId="0" fillId="0" borderId="0" xfId="0" applyNumberForma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Definitely agree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Sheet1!$C$3:$C$6</c:f>
              <c:strCache>
                <c:ptCount val="4"/>
                <c:pt idx="0">
                  <c:v>OA regulations should differ for main streets</c:v>
                </c:pt>
                <c:pt idx="1">
                  <c:v>OA regulations should differ for city zones</c:v>
                </c:pt>
                <c:pt idx="2">
                  <c:v>OA in public spaces is needed</c:v>
                </c:pt>
                <c:pt idx="3">
                  <c:v>New regulations for OA are needed</c:v>
                </c:pt>
              </c:strCache>
            </c:strRef>
          </c:cat>
          <c:val>
            <c:numRef>
              <c:f>Sheet1!$D$3:$D$6</c:f>
              <c:numCache>
                <c:formatCode>0.0%</c:formatCode>
                <c:ptCount val="4"/>
                <c:pt idx="0">
                  <c:v>0.23013245033112581</c:v>
                </c:pt>
                <c:pt idx="1">
                  <c:v>0.21929101401483922</c:v>
                </c:pt>
                <c:pt idx="2">
                  <c:v>0.17210440456769985</c:v>
                </c:pt>
                <c:pt idx="3">
                  <c:v>0.43230016313213704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C3-4EFD-B66A-08F9BAF6A48E}"/>
            </c:ext>
          </c:extLst>
        </c:ser>
        <c:ser>
          <c:idx val="1"/>
          <c:order val="1"/>
          <c:tx>
            <c:strRef>
              <c:f>Sheet1!$E$2</c:f>
              <c:strCache>
                <c:ptCount val="1"/>
                <c:pt idx="0">
                  <c:v>Rather agree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Sheet1!$C$3:$C$6</c:f>
              <c:strCache>
                <c:ptCount val="4"/>
                <c:pt idx="0">
                  <c:v>OA regulations should differ for main streets</c:v>
                </c:pt>
                <c:pt idx="1">
                  <c:v>OA regulations should differ for city zones</c:v>
                </c:pt>
                <c:pt idx="2">
                  <c:v>OA in public spaces is needed</c:v>
                </c:pt>
                <c:pt idx="3">
                  <c:v>New regulations for OA are needed</c:v>
                </c:pt>
              </c:strCache>
            </c:strRef>
          </c:cat>
          <c:val>
            <c:numRef>
              <c:f>Sheet1!$E$3:$E$6</c:f>
              <c:numCache>
                <c:formatCode>0.0%</c:formatCode>
                <c:ptCount val="4"/>
                <c:pt idx="0">
                  <c:v>0.47185430463576161</c:v>
                </c:pt>
                <c:pt idx="1">
                  <c:v>0.39241549876339654</c:v>
                </c:pt>
                <c:pt idx="2">
                  <c:v>0.4559543230016313</c:v>
                </c:pt>
                <c:pt idx="3">
                  <c:v>0.40456769983686786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C3-4EFD-B66A-08F9BAF6A48E}"/>
            </c:ext>
          </c:extLst>
        </c:ser>
        <c:ser>
          <c:idx val="2"/>
          <c:order val="2"/>
          <c:tx>
            <c:strRef>
              <c:f>Sheet1!$F$2</c:f>
              <c:strCache>
                <c:ptCount val="1"/>
                <c:pt idx="0">
                  <c:v>Neither agree nor disagree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Sheet1!$C$3:$C$6</c:f>
              <c:strCache>
                <c:ptCount val="4"/>
                <c:pt idx="0">
                  <c:v>OA regulations should differ for main streets</c:v>
                </c:pt>
                <c:pt idx="1">
                  <c:v>OA regulations should differ for city zones</c:v>
                </c:pt>
                <c:pt idx="2">
                  <c:v>OA in public spaces is needed</c:v>
                </c:pt>
                <c:pt idx="3">
                  <c:v>New regulations for OA are needed</c:v>
                </c:pt>
              </c:strCache>
            </c:strRef>
          </c:cat>
          <c:val>
            <c:numRef>
              <c:f>Sheet1!$F$3:$F$6</c:f>
              <c:numCache>
                <c:formatCode>0.0%</c:formatCode>
                <c:ptCount val="4"/>
                <c:pt idx="0">
                  <c:v>0.14900662251655628</c:v>
                </c:pt>
                <c:pt idx="1">
                  <c:v>0.16817807089859851</c:v>
                </c:pt>
                <c:pt idx="2">
                  <c:v>0.21778140293637849</c:v>
                </c:pt>
                <c:pt idx="3">
                  <c:v>0.12153344208809136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C3-4EFD-B66A-08F9BAF6A48E}"/>
            </c:ext>
          </c:extLst>
        </c:ser>
        <c:ser>
          <c:idx val="3"/>
          <c:order val="3"/>
          <c:tx>
            <c:strRef>
              <c:f>Sheet1!$G$2</c:f>
              <c:strCache>
                <c:ptCount val="1"/>
                <c:pt idx="0">
                  <c:v>Rather disagree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Sheet1!$C$3:$C$6</c:f>
              <c:strCache>
                <c:ptCount val="4"/>
                <c:pt idx="0">
                  <c:v>OA regulations should differ for main streets</c:v>
                </c:pt>
                <c:pt idx="1">
                  <c:v>OA regulations should differ for city zones</c:v>
                </c:pt>
                <c:pt idx="2">
                  <c:v>OA in public spaces is needed</c:v>
                </c:pt>
                <c:pt idx="3">
                  <c:v>New regulations for OA are needed</c:v>
                </c:pt>
              </c:strCache>
            </c:strRef>
          </c:cat>
          <c:val>
            <c:numRef>
              <c:f>Sheet1!$G$3:$G$6</c:f>
              <c:numCache>
                <c:formatCode>0.0%</c:formatCode>
                <c:ptCount val="4"/>
                <c:pt idx="0">
                  <c:v>0.10844370860927152</c:v>
                </c:pt>
                <c:pt idx="1">
                  <c:v>0.14756801319043691</c:v>
                </c:pt>
                <c:pt idx="2">
                  <c:v>0.11092985318107666</c:v>
                </c:pt>
                <c:pt idx="3">
                  <c:v>3.6704730831973897E-2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C3-4EFD-B66A-08F9BAF6A48E}"/>
            </c:ext>
          </c:extLst>
        </c:ser>
        <c:ser>
          <c:idx val="4"/>
          <c:order val="4"/>
          <c:tx>
            <c:strRef>
              <c:f>Sheet1!$H$2</c:f>
              <c:strCache>
                <c:ptCount val="1"/>
                <c:pt idx="0">
                  <c:v>Definitely disagree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C3-4EFD-B66A-08F9BAF6A48E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AC3-4EFD-B66A-08F9BAF6A48E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C3-4EFD-B66A-08F9BAF6A4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Sheet1!$C$3:$C$6</c:f>
              <c:strCache>
                <c:ptCount val="4"/>
                <c:pt idx="0">
                  <c:v>OA regulations should differ for main streets</c:v>
                </c:pt>
                <c:pt idx="1">
                  <c:v>OA regulations should differ for city zones</c:v>
                </c:pt>
                <c:pt idx="2">
                  <c:v>OA in public spaces is needed</c:v>
                </c:pt>
                <c:pt idx="3">
                  <c:v>New regulations for OA are needed</c:v>
                </c:pt>
              </c:strCache>
            </c:strRef>
          </c:cat>
          <c:val>
            <c:numRef>
              <c:f>Sheet1!$H$3:$H$6</c:f>
              <c:numCache>
                <c:formatCode>0.0%</c:formatCode>
                <c:ptCount val="4"/>
                <c:pt idx="0">
                  <c:v>4.0562913907284767E-2</c:v>
                </c:pt>
                <c:pt idx="1">
                  <c:v>7.2547403132728769E-2</c:v>
                </c:pt>
                <c:pt idx="2">
                  <c:v>4.3230016313213701E-2</c:v>
                </c:pt>
                <c:pt idx="3">
                  <c:v>4.8939641109298528E-3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C3-4EFD-B66A-08F9BAF6A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02055536"/>
        <c:axId val="423529968"/>
      </c:barChart>
      <c:catAx>
        <c:axId val="3020555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529968"/>
        <c:crosses val="autoZero"/>
        <c:auto val="1"/>
        <c:lblAlgn val="ctr"/>
        <c:lblOffset val="100"/>
        <c:noMultiLvlLbl val="0"/>
      </c:catAx>
      <c:valAx>
        <c:axId val="423529968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05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Sheet1!$C$18</c:f>
              <c:strCache>
                <c:ptCount val="1"/>
                <c:pt idx="0">
                  <c:v>No new restrictions (100%)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Sheet1!$B$19:$B$26</c:f>
              <c:strCache>
                <c:ptCount val="8"/>
                <c:pt idx="0">
                  <c:v>Advertising grids</c:v>
                </c:pt>
                <c:pt idx="1">
                  <c:v>Openwork letters</c:v>
                </c:pt>
                <c:pt idx="2">
                  <c:v>On-wall billboards</c:v>
                </c:pt>
                <c:pt idx="3">
                  <c:v>On-roof bilboards</c:v>
                </c:pt>
                <c:pt idx="4">
                  <c:v>Large billboards</c:v>
                </c:pt>
                <c:pt idx="5">
                  <c:v>Medium billboards</c:v>
                </c:pt>
                <c:pt idx="6">
                  <c:v>Small tables</c:v>
                </c:pt>
                <c:pt idx="7">
                  <c:v>Advertising columns</c:v>
                </c:pt>
              </c:strCache>
            </c:strRef>
          </c:cat>
          <c:val>
            <c:numRef>
              <c:f>Sheet1!$C$19:$C$26</c:f>
              <c:numCache>
                <c:formatCode>0.0%</c:formatCode>
                <c:ptCount val="8"/>
                <c:pt idx="0">
                  <c:v>0.12988115449915108</c:v>
                </c:pt>
                <c:pt idx="1">
                  <c:v>0.27928692699490659</c:v>
                </c:pt>
                <c:pt idx="2">
                  <c:v>0.28250000000000003</c:v>
                </c:pt>
                <c:pt idx="3">
                  <c:v>0.21000000000000002</c:v>
                </c:pt>
                <c:pt idx="4">
                  <c:v>0.15442404006677796</c:v>
                </c:pt>
                <c:pt idx="5">
                  <c:v>0.19416666666666668</c:v>
                </c:pt>
                <c:pt idx="6">
                  <c:v>0.36627906976744184</c:v>
                </c:pt>
                <c:pt idx="7">
                  <c:v>0.39583333333333337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CA-4EDB-9A55-CCB0EA8D8635}"/>
            </c:ext>
          </c:extLst>
        </c:ser>
        <c:ser>
          <c:idx val="1"/>
          <c:order val="1"/>
          <c:tx>
            <c:strRef>
              <c:f>Sheet1!$D$18</c:f>
              <c:strCache>
                <c:ptCount val="1"/>
                <c:pt idx="0">
                  <c:v>Reduce to 75%</c:v>
                </c:pt>
              </c:strCache>
            </c:strRef>
          </c:tx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Sheet1!$B$19:$B$26</c:f>
              <c:strCache>
                <c:ptCount val="8"/>
                <c:pt idx="0">
                  <c:v>Advertising grids</c:v>
                </c:pt>
                <c:pt idx="1">
                  <c:v>Openwork letters</c:v>
                </c:pt>
                <c:pt idx="2">
                  <c:v>On-wall billboards</c:v>
                </c:pt>
                <c:pt idx="3">
                  <c:v>On-roof bilboards</c:v>
                </c:pt>
                <c:pt idx="4">
                  <c:v>Large billboards</c:v>
                </c:pt>
                <c:pt idx="5">
                  <c:v>Medium billboards</c:v>
                </c:pt>
                <c:pt idx="6">
                  <c:v>Small tables</c:v>
                </c:pt>
                <c:pt idx="7">
                  <c:v>Advertising columns</c:v>
                </c:pt>
              </c:strCache>
            </c:strRef>
          </c:cat>
          <c:val>
            <c:numRef>
              <c:f>Sheet1!$D$19:$D$26</c:f>
              <c:numCache>
                <c:formatCode>0.0%</c:formatCode>
                <c:ptCount val="8"/>
                <c:pt idx="0">
                  <c:v>0.1392190152801358</c:v>
                </c:pt>
                <c:pt idx="1">
                  <c:v>0.1765704584040747</c:v>
                </c:pt>
                <c:pt idx="2">
                  <c:v>0.18500000000000003</c:v>
                </c:pt>
                <c:pt idx="3">
                  <c:v>0.19833333333333339</c:v>
                </c:pt>
                <c:pt idx="4">
                  <c:v>0.16527545909849753</c:v>
                </c:pt>
                <c:pt idx="5">
                  <c:v>0.21416666666666667</c:v>
                </c:pt>
                <c:pt idx="6">
                  <c:v>0.20099667774086377</c:v>
                </c:pt>
                <c:pt idx="7">
                  <c:v>0.17416666666666666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CA-4EDB-9A55-CCB0EA8D8635}"/>
            </c:ext>
          </c:extLst>
        </c:ser>
        <c:ser>
          <c:idx val="2"/>
          <c:order val="2"/>
          <c:tx>
            <c:strRef>
              <c:f>Sheet1!$E$18</c:f>
              <c:strCache>
                <c:ptCount val="1"/>
                <c:pt idx="0">
                  <c:v>Reduce to 50%</c:v>
                </c:pt>
              </c:strCache>
            </c:strRef>
          </c:tx>
          <c:spPr>
            <a:solidFill>
              <a:schemeClr val="accent3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Sheet1!$B$19:$B$26</c:f>
              <c:strCache>
                <c:ptCount val="8"/>
                <c:pt idx="0">
                  <c:v>Advertising grids</c:v>
                </c:pt>
                <c:pt idx="1">
                  <c:v>Openwork letters</c:v>
                </c:pt>
                <c:pt idx="2">
                  <c:v>On-wall billboards</c:v>
                </c:pt>
                <c:pt idx="3">
                  <c:v>On-roof bilboards</c:v>
                </c:pt>
                <c:pt idx="4">
                  <c:v>Large billboards</c:v>
                </c:pt>
                <c:pt idx="5">
                  <c:v>Medium billboards</c:v>
                </c:pt>
                <c:pt idx="6">
                  <c:v>Small tables</c:v>
                </c:pt>
                <c:pt idx="7">
                  <c:v>Advertising columns</c:v>
                </c:pt>
              </c:strCache>
            </c:strRef>
          </c:cat>
          <c:val>
            <c:numRef>
              <c:f>Sheet1!$E$19:$E$26</c:f>
              <c:numCache>
                <c:formatCode>0.0%</c:formatCode>
                <c:ptCount val="8"/>
                <c:pt idx="0">
                  <c:v>0.22071307300509335</c:v>
                </c:pt>
                <c:pt idx="1">
                  <c:v>0.2266553480475382</c:v>
                </c:pt>
                <c:pt idx="2">
                  <c:v>0.22166666666666665</c:v>
                </c:pt>
                <c:pt idx="3">
                  <c:v>0.26416666666666672</c:v>
                </c:pt>
                <c:pt idx="4">
                  <c:v>0.2537562604340568</c:v>
                </c:pt>
                <c:pt idx="5">
                  <c:v>0.28250000000000003</c:v>
                </c:pt>
                <c:pt idx="6">
                  <c:v>0.22674418604651161</c:v>
                </c:pt>
                <c:pt idx="7">
                  <c:v>0.21666666666666667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CA-4EDB-9A55-CCB0EA8D8635}"/>
            </c:ext>
          </c:extLst>
        </c:ser>
        <c:ser>
          <c:idx val="3"/>
          <c:order val="3"/>
          <c:tx>
            <c:strRef>
              <c:f>Sheet1!$F$18</c:f>
              <c:strCache>
                <c:ptCount val="1"/>
                <c:pt idx="0">
                  <c:v>Reduce to 25%</c:v>
                </c:pt>
              </c:strCache>
            </c:strRef>
          </c:tx>
          <c:spPr>
            <a:solidFill>
              <a:schemeClr val="accent4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Sheet1!$B$19:$B$26</c:f>
              <c:strCache>
                <c:ptCount val="8"/>
                <c:pt idx="0">
                  <c:v>Advertising grids</c:v>
                </c:pt>
                <c:pt idx="1">
                  <c:v>Openwork letters</c:v>
                </c:pt>
                <c:pt idx="2">
                  <c:v>On-wall billboards</c:v>
                </c:pt>
                <c:pt idx="3">
                  <c:v>On-roof bilboards</c:v>
                </c:pt>
                <c:pt idx="4">
                  <c:v>Large billboards</c:v>
                </c:pt>
                <c:pt idx="5">
                  <c:v>Medium billboards</c:v>
                </c:pt>
                <c:pt idx="6">
                  <c:v>Small tables</c:v>
                </c:pt>
                <c:pt idx="7">
                  <c:v>Advertising columns</c:v>
                </c:pt>
              </c:strCache>
            </c:strRef>
          </c:cat>
          <c:val>
            <c:numRef>
              <c:f>Sheet1!$F$19:$F$26</c:f>
              <c:numCache>
                <c:formatCode>0.0%</c:formatCode>
                <c:ptCount val="8"/>
                <c:pt idx="0">
                  <c:v>0.21137521222410863</c:v>
                </c:pt>
                <c:pt idx="1">
                  <c:v>0.2071307300509338</c:v>
                </c:pt>
                <c:pt idx="2">
                  <c:v>0.18833333333333332</c:v>
                </c:pt>
                <c:pt idx="3">
                  <c:v>0.17916666666666667</c:v>
                </c:pt>
                <c:pt idx="4">
                  <c:v>0.23455759599332221</c:v>
                </c:pt>
                <c:pt idx="5">
                  <c:v>0.21000000000000002</c:v>
                </c:pt>
                <c:pt idx="6">
                  <c:v>0.15614617940199335</c:v>
                </c:pt>
                <c:pt idx="7">
                  <c:v>0.155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CA-4EDB-9A55-CCB0EA8D8635}"/>
            </c:ext>
          </c:extLst>
        </c:ser>
        <c:ser>
          <c:idx val="4"/>
          <c:order val="4"/>
          <c:tx>
            <c:strRef>
              <c:f>Sheet1!$G$18</c:f>
              <c:strCache>
                <c:ptCount val="1"/>
                <c:pt idx="0">
                  <c:v>Ban (0%)</c:v>
                </c:pt>
              </c:strCache>
            </c:strRef>
          </c:tx>
          <c:spPr>
            <a:solidFill>
              <a:schemeClr val="accent5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Sheet1!$B$19:$B$26</c:f>
              <c:strCache>
                <c:ptCount val="8"/>
                <c:pt idx="0">
                  <c:v>Advertising grids</c:v>
                </c:pt>
                <c:pt idx="1">
                  <c:v>Openwork letters</c:v>
                </c:pt>
                <c:pt idx="2">
                  <c:v>On-wall billboards</c:v>
                </c:pt>
                <c:pt idx="3">
                  <c:v>On-roof bilboards</c:v>
                </c:pt>
                <c:pt idx="4">
                  <c:v>Large billboards</c:v>
                </c:pt>
                <c:pt idx="5">
                  <c:v>Medium billboards</c:v>
                </c:pt>
                <c:pt idx="6">
                  <c:v>Small tables</c:v>
                </c:pt>
                <c:pt idx="7">
                  <c:v>Advertising columns</c:v>
                </c:pt>
              </c:strCache>
            </c:strRef>
          </c:cat>
          <c:val>
            <c:numRef>
              <c:f>Sheet1!$G$19:$G$26</c:f>
              <c:numCache>
                <c:formatCode>0.0%</c:formatCode>
                <c:ptCount val="8"/>
                <c:pt idx="0">
                  <c:v>0.29881154499151102</c:v>
                </c:pt>
                <c:pt idx="1">
                  <c:v>0.11035653650254668</c:v>
                </c:pt>
                <c:pt idx="2">
                  <c:v>0.1225</c:v>
                </c:pt>
                <c:pt idx="3">
                  <c:v>0.14833333333333334</c:v>
                </c:pt>
                <c:pt idx="4">
                  <c:v>0.19198664440734559</c:v>
                </c:pt>
                <c:pt idx="5">
                  <c:v>9.9166666666666681E-2</c:v>
                </c:pt>
                <c:pt idx="6">
                  <c:v>4.9833887043189369E-2</c:v>
                </c:pt>
                <c:pt idx="7">
                  <c:v>5.8333333333333334E-2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CA-4EDB-9A55-CCB0EA8D863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37760112"/>
        <c:axId val="423534544"/>
      </c:barChart>
      <c:catAx>
        <c:axId val="437760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534544"/>
        <c:crosses val="autoZero"/>
        <c:auto val="1"/>
        <c:lblAlgn val="ctr"/>
        <c:lblOffset val="100"/>
        <c:noMultiLvlLbl val="0"/>
      </c:catAx>
      <c:valAx>
        <c:axId val="42353454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0">
                    <a:schemeClr val="tx1">
                      <a:lumMod val="5000"/>
                      <a:lumOff val="95000"/>
                    </a:schemeClr>
                  </a:gs>
                  <a:gs pos="10000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760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Sheet1!$D$39</c:f>
              <c:strCache>
                <c:ptCount val="1"/>
                <c:pt idx="0">
                  <c:v>Free-standing ads</c:v>
                </c:pt>
              </c:strCache>
            </c:strRef>
          </c:tx>
          <c:spPr>
            <a:ln w="952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Sheet1!$H$40:$H$43</c:f>
                <c:numCache>
                  <c:formatCode>General</c:formatCode>
                  <c:ptCount val="4"/>
                  <c:pt idx="0">
                    <c:v>0.43643963499459992</c:v>
                  </c:pt>
                  <c:pt idx="1">
                    <c:v>0.53472313245471492</c:v>
                  </c:pt>
                  <c:pt idx="2">
                    <c:v>0.70244885128210621</c:v>
                  </c:pt>
                  <c:pt idx="3">
                    <c:v>0.69283180089694496</c:v>
                  </c:pt>
                </c:numCache>
              </c:numRef>
            </c:plus>
            <c:minus>
              <c:numRef>
                <c:f>Sheet1!$H$40:$H$43</c:f>
                <c:numCache>
                  <c:formatCode>General</c:formatCode>
                  <c:ptCount val="4"/>
                  <c:pt idx="0">
                    <c:v>0.43643963499459992</c:v>
                  </c:pt>
                  <c:pt idx="1">
                    <c:v>0.53472313245471492</c:v>
                  </c:pt>
                  <c:pt idx="2">
                    <c:v>0.70244885128210621</c:v>
                  </c:pt>
                  <c:pt idx="3">
                    <c:v>0.69283180089694496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Sheet1!$C$40:$C$43</c:f>
              <c:numCache>
                <c:formatCode>0%</c:formatCode>
                <c:ptCount val="4"/>
                <c:pt idx="0">
                  <c:v>0.75</c:v>
                </c:pt>
                <c:pt idx="1">
                  <c:v>0.5</c:v>
                </c:pt>
                <c:pt idx="2">
                  <c:v>0.25</c:v>
                </c:pt>
                <c:pt idx="3">
                  <c:v>0</c:v>
                </c:pt>
              </c:numCache>
            </c:numRef>
          </c:cat>
          <c:val>
            <c:numRef>
              <c:f>Sheet1!$D$40:$D$43</c:f>
              <c:numCache>
                <c:formatCode>0.0000</c:formatCode>
                <c:ptCount val="4"/>
                <c:pt idx="0">
                  <c:v>2.1568881854927318</c:v>
                </c:pt>
                <c:pt idx="1">
                  <c:v>3.270149567176162</c:v>
                </c:pt>
                <c:pt idx="2">
                  <c:v>5.3475867415742311</c:v>
                </c:pt>
                <c:pt idx="3">
                  <c:v>3.2732475036315027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045-4769-8B8C-8AAA6DDC3C28}"/>
            </c:ext>
          </c:extLst>
        </c:ser>
        <c:ser>
          <c:idx val="1"/>
          <c:order val="1"/>
          <c:tx>
            <c:strRef>
              <c:f>Sheet1!$E$39</c:f>
              <c:strCache>
                <c:ptCount val="1"/>
                <c:pt idx="0">
                  <c:v>On-building ads</c:v>
                </c:pt>
              </c:strCache>
            </c:strRef>
          </c:tx>
          <c:spPr>
            <a:ln w="9525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17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Sheet1!$K$40:$K$43</c:f>
                <c:numCache>
                  <c:formatCode>General</c:formatCode>
                  <c:ptCount val="4"/>
                  <c:pt idx="0">
                    <c:v>0.80533754102923827</c:v>
                  </c:pt>
                  <c:pt idx="1">
                    <c:v>1.3707416675484516</c:v>
                  </c:pt>
                  <c:pt idx="2">
                    <c:v>0.98061828209512369</c:v>
                  </c:pt>
                  <c:pt idx="3">
                    <c:v>1.1999227463956108</c:v>
                  </c:pt>
                </c:numCache>
              </c:numRef>
            </c:plus>
            <c:minus>
              <c:numRef>
                <c:f>Sheet1!$K$40:$K$43</c:f>
                <c:numCache>
                  <c:formatCode>General</c:formatCode>
                  <c:ptCount val="4"/>
                  <c:pt idx="0">
                    <c:v>0.80533754102923827</c:v>
                  </c:pt>
                  <c:pt idx="1">
                    <c:v>1.3707416675484516</c:v>
                  </c:pt>
                  <c:pt idx="2">
                    <c:v>0.98061828209512369</c:v>
                  </c:pt>
                  <c:pt idx="3">
                    <c:v>1.1999227463956108</c:v>
                  </c:pt>
                </c:numCache>
              </c:numRef>
            </c:minus>
            <c:spPr>
              <a:noFill/>
              <a:ln w="63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Sheet1!$C$40:$C$43</c:f>
              <c:numCache>
                <c:formatCode>0%</c:formatCode>
                <c:ptCount val="4"/>
                <c:pt idx="0">
                  <c:v>0.75</c:v>
                </c:pt>
                <c:pt idx="1">
                  <c:v>0.5</c:v>
                </c:pt>
                <c:pt idx="2">
                  <c:v>0.25</c:v>
                </c:pt>
                <c:pt idx="3">
                  <c:v>0</c:v>
                </c:pt>
              </c:numCache>
            </c:numRef>
          </c:cat>
          <c:val>
            <c:numRef>
              <c:f>Sheet1!$E$40:$E$43</c:f>
              <c:numCache>
                <c:formatCode>0.0000</c:formatCode>
                <c:ptCount val="4"/>
                <c:pt idx="0">
                  <c:v>7.073082060745012</c:v>
                </c:pt>
                <c:pt idx="1">
                  <c:v>10.661597888077569</c:v>
                </c:pt>
                <c:pt idx="2">
                  <c:v>10.948389427061954</c:v>
                </c:pt>
                <c:pt idx="3">
                  <c:v>12.051022230399109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045-4769-8B8C-8AAA6DDC3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3899951"/>
        <c:axId val="1530865023"/>
      </c:lineChart>
      <c:catAx>
        <c:axId val="15238999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aramond" panose="02020404030301010803" pitchFamily="18" charset="0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Reduction of outdoor advertising (relative to the current level)</a:t>
                </a:r>
                <a:endParaRPr lang="pl-PL">
                  <a:latin typeface="Garamond" panose="02020404030301010803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aramond" panose="02020404030301010803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1530865023"/>
        <c:crosses val="autoZero"/>
        <c:auto val="1"/>
        <c:lblAlgn val="ctr"/>
        <c:lblOffset val="100"/>
        <c:noMultiLvlLbl val="0"/>
      </c:catAx>
      <c:valAx>
        <c:axId val="1530865023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aramond" panose="02020404030301010803" pitchFamily="18" charset="0"/>
                    <a:ea typeface="+mn-ea"/>
                    <a:cs typeface="+mn-cs"/>
                  </a:defRPr>
                </a:pPr>
                <a:r>
                  <a:rPr lang="en-US" sz="1000">
                    <a:latin typeface="Garamond" panose="02020404030301010803" pitchFamily="18" charset="0"/>
                  </a:rPr>
                  <a:t>WTP per</a:t>
                </a:r>
                <a:r>
                  <a:rPr lang="en-US" sz="1000" baseline="0">
                    <a:latin typeface="Garamond" panose="02020404030301010803" pitchFamily="18" charset="0"/>
                  </a:rPr>
                  <a:t> household per year [EUR]</a:t>
                </a:r>
                <a:endParaRPr lang="pl-PL" sz="1000">
                  <a:latin typeface="Garamond" panose="02020404030301010803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aramond" panose="02020404030301010803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15238999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aramond" panose="02020404030301010803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177077865266842"/>
          <c:y val="0.16214676290463692"/>
          <c:w val="0.85045144356955382"/>
          <c:h val="0.65245990084572758"/>
        </c:manualLayout>
      </c:layout>
      <c:lineChart>
        <c:grouping val="standard"/>
        <c:varyColors val="0"/>
        <c:ser>
          <c:idx val="0"/>
          <c:order val="0"/>
          <c:tx>
            <c:strRef>
              <c:f>Sheet1!$D$51</c:f>
              <c:strCache>
                <c:ptCount val="1"/>
                <c:pt idx="0">
                  <c:v>Benefits</c:v>
                </c:pt>
              </c:strCache>
            </c:strRef>
          </c:tx>
          <c:spPr>
            <a:ln w="9525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175">
                <a:solidFill>
                  <a:srgbClr val="00B050"/>
                </a:solidFill>
              </a:ln>
              <a:effectLst/>
            </c:spPr>
          </c:marker>
          <c:cat>
            <c:numRef>
              <c:f>Sheet1!$C$52:$C$56</c:f>
              <c:numCache>
                <c:formatCode>0%</c:formatCode>
                <c:ptCount val="5"/>
                <c:pt idx="0">
                  <c:v>1</c:v>
                </c:pt>
                <c:pt idx="1">
                  <c:v>0.75</c:v>
                </c:pt>
                <c:pt idx="2">
                  <c:v>0.5</c:v>
                </c:pt>
                <c:pt idx="3">
                  <c:v>0.25</c:v>
                </c:pt>
                <c:pt idx="4">
                  <c:v>0</c:v>
                </c:pt>
              </c:numCache>
            </c:numRef>
          </c:cat>
          <c:val>
            <c:numRef>
              <c:f>Sheet1!$D$52:$D$56</c:f>
              <c:numCache>
                <c:formatCode>0.0000</c:formatCode>
                <c:ptCount val="5"/>
                <c:pt idx="0" formatCode="General">
                  <c:v>0</c:v>
                </c:pt>
                <c:pt idx="1">
                  <c:v>11.749075297765986</c:v>
                </c:pt>
                <c:pt idx="2">
                  <c:v>15.391123643419066</c:v>
                </c:pt>
                <c:pt idx="3">
                  <c:v>17.222481211320964</c:v>
                </c:pt>
                <c:pt idx="4">
                  <c:v>16.469786718304704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7E5-45B2-8BE8-AB2BFA23A6C6}"/>
            </c:ext>
          </c:extLst>
        </c:ser>
        <c:ser>
          <c:idx val="1"/>
          <c:order val="1"/>
          <c:tx>
            <c:strRef>
              <c:f>Sheet1!$E$51</c:f>
              <c:strCache>
                <c:ptCount val="1"/>
                <c:pt idx="0">
                  <c:v>Costs (profitability at 50%)</c:v>
                </c:pt>
              </c:strCache>
            </c:strRef>
          </c:tx>
          <c:spPr>
            <a:ln w="952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175">
                <a:solidFill>
                  <a:srgbClr val="FF0000"/>
                </a:solidFill>
              </a:ln>
              <a:effectLst/>
            </c:spPr>
          </c:marker>
          <c:cat>
            <c:numRef>
              <c:f>Sheet1!$C$52:$C$56</c:f>
              <c:numCache>
                <c:formatCode>0%</c:formatCode>
                <c:ptCount val="5"/>
                <c:pt idx="0">
                  <c:v>1</c:v>
                </c:pt>
                <c:pt idx="1">
                  <c:v>0.75</c:v>
                </c:pt>
                <c:pt idx="2">
                  <c:v>0.5</c:v>
                </c:pt>
                <c:pt idx="3">
                  <c:v>0.25</c:v>
                </c:pt>
                <c:pt idx="4">
                  <c:v>0</c:v>
                </c:pt>
              </c:numCache>
            </c:numRef>
          </c:cat>
          <c:val>
            <c:numRef>
              <c:f>Sheet1!$E$52:$E$56</c:f>
              <c:numCache>
                <c:formatCode>General</c:formatCode>
                <c:ptCount val="5"/>
                <c:pt idx="0">
                  <c:v>0</c:v>
                </c:pt>
                <c:pt idx="1">
                  <c:v>3.75</c:v>
                </c:pt>
                <c:pt idx="2">
                  <c:v>7.5</c:v>
                </c:pt>
                <c:pt idx="3">
                  <c:v>11.25</c:v>
                </c:pt>
                <c:pt idx="4">
                  <c:v>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7E5-45B2-8BE8-AB2BFA23A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3899951"/>
        <c:axId val="1530865023"/>
      </c:lineChart>
      <c:catAx>
        <c:axId val="15238999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aramond" panose="02020404030301010803" pitchFamily="18" charset="0"/>
                    <a:ea typeface="+mn-ea"/>
                    <a:cs typeface="+mn-cs"/>
                  </a:defRPr>
                </a:pPr>
                <a:r>
                  <a:rPr lang="en-US">
                    <a:latin typeface="Garamond" panose="02020404030301010803" pitchFamily="18" charset="0"/>
                  </a:rPr>
                  <a:t>Reduction of outdoor advertising (relative to the </a:t>
                </a:r>
                <a:r>
                  <a:rPr lang="en-US" baseline="0">
                    <a:latin typeface="Garamond" panose="02020404030301010803" pitchFamily="18" charset="0"/>
                  </a:rPr>
                  <a:t>current level)</a:t>
                </a:r>
                <a:endParaRPr lang="pl-PL">
                  <a:latin typeface="Garamond" panose="02020404030301010803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aramond" panose="02020404030301010803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1530865023"/>
        <c:crosses val="autoZero"/>
        <c:auto val="1"/>
        <c:lblAlgn val="ctr"/>
        <c:lblOffset val="100"/>
        <c:noMultiLvlLbl val="0"/>
      </c:catAx>
      <c:valAx>
        <c:axId val="1530865023"/>
        <c:scaling>
          <c:orientation val="minMax"/>
        </c:scaling>
        <c:delete val="0"/>
        <c:axPos val="l"/>
        <c:majorGridlines>
          <c:spPr>
            <a:ln w="317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Garamond" panose="02020404030301010803" pitchFamily="18" charset="0"/>
                    <a:ea typeface="+mn-ea"/>
                    <a:cs typeface="+mn-cs"/>
                  </a:defRPr>
                </a:pPr>
                <a:r>
                  <a:rPr lang="en-US" sz="1000">
                    <a:latin typeface="Garamond" panose="02020404030301010803" pitchFamily="18" charset="0"/>
                  </a:rPr>
                  <a:t>Social benefits/costs</a:t>
                </a:r>
                <a:r>
                  <a:rPr lang="en-US" sz="1000" baseline="0">
                    <a:latin typeface="Garamond" panose="02020404030301010803" pitchFamily="18" charset="0"/>
                  </a:rPr>
                  <a:t> per year [10</a:t>
                </a:r>
                <a:r>
                  <a:rPr lang="en-US" sz="1000" baseline="30000">
                    <a:latin typeface="Garamond" panose="02020404030301010803" pitchFamily="18" charset="0"/>
                  </a:rPr>
                  <a:t>6</a:t>
                </a:r>
                <a:r>
                  <a:rPr lang="en-US" sz="1000" baseline="0">
                    <a:latin typeface="Garamond" panose="02020404030301010803" pitchFamily="18" charset="0"/>
                  </a:rPr>
                  <a:t> EUR]</a:t>
                </a:r>
                <a:endParaRPr lang="pl-PL" sz="1000">
                  <a:latin typeface="Garamond" panose="02020404030301010803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Garamond" panose="02020404030301010803" pitchFamily="18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Garamond" panose="02020404030301010803" pitchFamily="18" charset="0"/>
                <a:ea typeface="+mn-ea"/>
                <a:cs typeface="+mn-cs"/>
              </a:defRPr>
            </a:pPr>
            <a:endParaRPr lang="en-US"/>
          </a:p>
        </c:txPr>
        <c:crossAx val="15238999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Garamond" panose="02020404030301010803" pitchFamily="18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0">
              <a:schemeClr val="tx1">
                <a:lumMod val="5000"/>
                <a:lumOff val="95000"/>
              </a:schemeClr>
            </a:gs>
            <a:gs pos="10000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469900</xdr:colOff>
      <xdr:row>0</xdr:row>
      <xdr:rowOff>47625</xdr:rowOff>
    </xdr:from>
    <xdr:to>
      <xdr:col>26</xdr:col>
      <xdr:colOff>355600</xdr:colOff>
      <xdr:row>13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F3FB342-9F89-4500-B7CC-BD0EE0AB1D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571500</xdr:colOff>
      <xdr:row>18</xdr:row>
      <xdr:rowOff>60325</xdr:rowOff>
    </xdr:from>
    <xdr:to>
      <xdr:col>26</xdr:col>
      <xdr:colOff>260350</xdr:colOff>
      <xdr:row>33</xdr:row>
      <xdr:rowOff>41275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2A6D16-F8E2-414D-B947-37867A10BE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552450</xdr:colOff>
      <xdr:row>36</xdr:row>
      <xdr:rowOff>101600</xdr:rowOff>
    </xdr:from>
    <xdr:to>
      <xdr:col>22</xdr:col>
      <xdr:colOff>247650</xdr:colOff>
      <xdr:row>51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012E42-FCE6-4FA9-8090-F1955752FA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56</xdr:row>
      <xdr:rowOff>0</xdr:rowOff>
    </xdr:from>
    <xdr:to>
      <xdr:col>22</xdr:col>
      <xdr:colOff>304800</xdr:colOff>
      <xdr:row>70</xdr:row>
      <xdr:rowOff>165100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B97369E-AECD-4465-9DE9-45FAAE3AEC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0935B-321C-4206-8949-90B075A5C8B5}">
  <dimension ref="A2:Q125"/>
  <sheetViews>
    <sheetView tabSelected="1" topLeftCell="A28" workbookViewId="0">
      <selection activeCell="K53" sqref="K53"/>
    </sheetView>
  </sheetViews>
  <sheetFormatPr defaultRowHeight="14.5" x14ac:dyDescent="0.35"/>
  <cols>
    <col min="4" max="4" width="13.08984375" bestFit="1" customWidth="1"/>
    <col min="9" max="9" width="9.6328125" customWidth="1"/>
  </cols>
  <sheetData>
    <row r="2" spans="3:14" x14ac:dyDescent="0.35">
      <c r="D2" t="s">
        <v>2</v>
      </c>
      <c r="E2" t="s">
        <v>1</v>
      </c>
      <c r="F2" t="s">
        <v>3</v>
      </c>
      <c r="G2" t="s">
        <v>4</v>
      </c>
      <c r="H2" t="s">
        <v>5</v>
      </c>
    </row>
    <row r="3" spans="3:14" x14ac:dyDescent="0.35">
      <c r="C3" s="1" t="s">
        <v>9</v>
      </c>
      <c r="D3" s="2">
        <v>0.23013245033112581</v>
      </c>
      <c r="E3" s="2">
        <v>0.47185430463576161</v>
      </c>
      <c r="F3" s="2">
        <v>0.14900662251655628</v>
      </c>
      <c r="G3" s="2">
        <v>0.10844370860927152</v>
      </c>
      <c r="H3" s="2">
        <v>4.0562913907284767E-2</v>
      </c>
      <c r="J3" s="2"/>
      <c r="K3" s="2"/>
      <c r="L3" s="2"/>
      <c r="M3" s="2"/>
      <c r="N3" s="2"/>
    </row>
    <row r="4" spans="3:14" x14ac:dyDescent="0.35">
      <c r="C4" s="1" t="s">
        <v>8</v>
      </c>
      <c r="D4" s="2">
        <v>0.21929101401483922</v>
      </c>
      <c r="E4" s="2">
        <v>0.39241549876339654</v>
      </c>
      <c r="F4" s="2">
        <v>0.16817807089859851</v>
      </c>
      <c r="G4" s="2">
        <v>0.14756801319043691</v>
      </c>
      <c r="H4" s="2">
        <v>7.2547403132728769E-2</v>
      </c>
      <c r="J4" s="2"/>
      <c r="K4" s="2"/>
      <c r="L4" s="2"/>
      <c r="M4" s="2"/>
      <c r="N4" s="2"/>
    </row>
    <row r="5" spans="3:14" x14ac:dyDescent="0.35">
      <c r="C5" s="1" t="s">
        <v>7</v>
      </c>
      <c r="D5" s="2">
        <v>0.17210440456769985</v>
      </c>
      <c r="E5" s="2">
        <v>0.4559543230016313</v>
      </c>
      <c r="F5" s="2">
        <v>0.21778140293637849</v>
      </c>
      <c r="G5" s="2">
        <v>0.11092985318107666</v>
      </c>
      <c r="H5" s="2">
        <v>4.3230016313213701E-2</v>
      </c>
      <c r="J5" s="2"/>
      <c r="K5" s="2"/>
      <c r="L5" s="2"/>
      <c r="M5" s="2"/>
      <c r="N5" s="2"/>
    </row>
    <row r="6" spans="3:14" x14ac:dyDescent="0.35">
      <c r="C6" s="1" t="s">
        <v>6</v>
      </c>
      <c r="D6" s="2">
        <v>0.43230016313213704</v>
      </c>
      <c r="E6" s="2">
        <v>0.40456769983686786</v>
      </c>
      <c r="F6" s="2">
        <v>0.12153344208809136</v>
      </c>
      <c r="G6" s="2">
        <v>3.6704730831973897E-2</v>
      </c>
      <c r="H6" s="2">
        <v>4.8939641109298528E-3</v>
      </c>
      <c r="J6" s="2"/>
      <c r="K6" s="2"/>
      <c r="L6" s="2"/>
      <c r="M6" s="2"/>
      <c r="N6" s="2"/>
    </row>
    <row r="7" spans="3:14" x14ac:dyDescent="0.35">
      <c r="C7" s="1"/>
      <c r="D7" s="2"/>
      <c r="E7" s="2"/>
      <c r="F7" s="2"/>
      <c r="G7" s="2"/>
      <c r="H7" s="2"/>
    </row>
    <row r="8" spans="3:14" x14ac:dyDescent="0.35">
      <c r="C8" s="1"/>
      <c r="D8" s="2"/>
      <c r="E8" s="2"/>
      <c r="F8" s="2"/>
      <c r="G8" s="2"/>
      <c r="H8" s="2"/>
    </row>
    <row r="17" spans="2:14" x14ac:dyDescent="0.35">
      <c r="B17" s="1" t="s">
        <v>0</v>
      </c>
    </row>
    <row r="18" spans="2:14" x14ac:dyDescent="0.35">
      <c r="B18" s="1"/>
      <c r="C18" s="3" t="s">
        <v>13</v>
      </c>
      <c r="D18" s="3" t="s">
        <v>10</v>
      </c>
      <c r="E18" s="3" t="s">
        <v>11</v>
      </c>
      <c r="F18" s="3" t="s">
        <v>12</v>
      </c>
      <c r="G18" s="3" t="s">
        <v>14</v>
      </c>
    </row>
    <row r="19" spans="2:14" x14ac:dyDescent="0.35">
      <c r="B19" t="s">
        <v>15</v>
      </c>
      <c r="C19" s="2">
        <v>0.12988115449915108</v>
      </c>
      <c r="D19" s="2">
        <v>0.1392190152801358</v>
      </c>
      <c r="E19" s="2">
        <v>0.22071307300509335</v>
      </c>
      <c r="F19" s="2">
        <v>0.21137521222410863</v>
      </c>
      <c r="G19" s="2">
        <v>0.29881154499151102</v>
      </c>
      <c r="I19" s="4"/>
      <c r="J19" s="4"/>
      <c r="K19" s="4"/>
      <c r="L19" s="4"/>
      <c r="M19" s="4"/>
      <c r="N19" s="4"/>
    </row>
    <row r="20" spans="2:14" x14ac:dyDescent="0.35">
      <c r="B20" t="s">
        <v>16</v>
      </c>
      <c r="C20" s="2">
        <v>0.27928692699490659</v>
      </c>
      <c r="D20" s="2">
        <v>0.1765704584040747</v>
      </c>
      <c r="E20" s="2">
        <v>0.2266553480475382</v>
      </c>
      <c r="F20" s="2">
        <v>0.2071307300509338</v>
      </c>
      <c r="G20" s="2">
        <v>0.11035653650254668</v>
      </c>
      <c r="I20" s="4"/>
      <c r="J20" s="4"/>
      <c r="K20" s="4"/>
      <c r="L20" s="4"/>
      <c r="M20" s="4"/>
    </row>
    <row r="21" spans="2:14" x14ac:dyDescent="0.35">
      <c r="B21" t="s">
        <v>17</v>
      </c>
      <c r="C21" s="2">
        <v>0.28250000000000003</v>
      </c>
      <c r="D21" s="2">
        <v>0.18500000000000003</v>
      </c>
      <c r="E21" s="2">
        <v>0.22166666666666665</v>
      </c>
      <c r="F21" s="2">
        <v>0.18833333333333332</v>
      </c>
      <c r="G21" s="2">
        <v>0.1225</v>
      </c>
      <c r="I21" s="4"/>
      <c r="J21" s="4"/>
      <c r="K21" s="4"/>
      <c r="L21" s="4"/>
      <c r="M21" s="4"/>
    </row>
    <row r="22" spans="2:14" x14ac:dyDescent="0.35">
      <c r="B22" t="s">
        <v>18</v>
      </c>
      <c r="C22" s="2">
        <v>0.21000000000000002</v>
      </c>
      <c r="D22" s="2">
        <v>0.19833333333333339</v>
      </c>
      <c r="E22" s="2">
        <v>0.26416666666666672</v>
      </c>
      <c r="F22" s="2">
        <v>0.17916666666666667</v>
      </c>
      <c r="G22" s="2">
        <v>0.14833333333333334</v>
      </c>
      <c r="I22" s="4"/>
      <c r="J22" s="4"/>
      <c r="K22" s="4"/>
      <c r="L22" s="4"/>
      <c r="M22" s="4"/>
    </row>
    <row r="23" spans="2:14" x14ac:dyDescent="0.35">
      <c r="B23" t="s">
        <v>19</v>
      </c>
      <c r="C23" s="2">
        <v>0.15442404006677796</v>
      </c>
      <c r="D23" s="2">
        <v>0.16527545909849753</v>
      </c>
      <c r="E23" s="2">
        <v>0.2537562604340568</v>
      </c>
      <c r="F23" s="2">
        <v>0.23455759599332221</v>
      </c>
      <c r="G23" s="2">
        <v>0.19198664440734559</v>
      </c>
      <c r="I23" s="4"/>
      <c r="J23" s="4"/>
      <c r="K23" s="4"/>
      <c r="L23" s="4"/>
      <c r="M23" s="4"/>
    </row>
    <row r="24" spans="2:14" x14ac:dyDescent="0.35">
      <c r="B24" t="s">
        <v>20</v>
      </c>
      <c r="C24" s="2">
        <v>0.19416666666666668</v>
      </c>
      <c r="D24" s="2">
        <v>0.21416666666666667</v>
      </c>
      <c r="E24" s="2">
        <v>0.28250000000000003</v>
      </c>
      <c r="F24" s="2">
        <v>0.21000000000000002</v>
      </c>
      <c r="G24" s="2">
        <v>9.9166666666666681E-2</v>
      </c>
      <c r="I24" s="4"/>
      <c r="J24" s="4"/>
      <c r="K24" s="4"/>
      <c r="L24" s="4"/>
      <c r="M24" s="4"/>
    </row>
    <row r="25" spans="2:14" x14ac:dyDescent="0.35">
      <c r="B25" t="s">
        <v>21</v>
      </c>
      <c r="C25" s="2">
        <v>0.36627906976744184</v>
      </c>
      <c r="D25" s="2">
        <v>0.20099667774086377</v>
      </c>
      <c r="E25" s="2">
        <v>0.22674418604651161</v>
      </c>
      <c r="F25" s="2">
        <v>0.15614617940199335</v>
      </c>
      <c r="G25" s="2">
        <v>4.9833887043189369E-2</v>
      </c>
      <c r="I25" s="4"/>
      <c r="J25" s="4"/>
      <c r="K25" s="4"/>
      <c r="L25" s="4"/>
      <c r="M25" s="4"/>
    </row>
    <row r="26" spans="2:14" x14ac:dyDescent="0.35">
      <c r="B26" t="s">
        <v>22</v>
      </c>
      <c r="C26" s="2">
        <v>0.39583333333333337</v>
      </c>
      <c r="D26" s="2">
        <v>0.17416666666666666</v>
      </c>
      <c r="E26" s="2">
        <v>0.21666666666666667</v>
      </c>
      <c r="F26" s="2">
        <v>0.155</v>
      </c>
      <c r="G26" s="2">
        <v>5.8333333333333334E-2</v>
      </c>
      <c r="I26" s="4"/>
      <c r="J26" s="4"/>
      <c r="K26" s="4"/>
      <c r="L26" s="4"/>
      <c r="M26" s="4"/>
    </row>
    <row r="39" spans="3:11" x14ac:dyDescent="0.35">
      <c r="D39" t="s">
        <v>23</v>
      </c>
      <c r="E39" t="s">
        <v>24</v>
      </c>
    </row>
    <row r="40" spans="3:11" x14ac:dyDescent="0.35">
      <c r="C40" s="5">
        <v>0.75</v>
      </c>
      <c r="D40" s="6">
        <v>2.1568881854927318</v>
      </c>
      <c r="E40" s="6">
        <v>7.073082060745012</v>
      </c>
      <c r="G40" s="6">
        <v>0.22267328316051016</v>
      </c>
      <c r="H40">
        <f>G40*1.96</f>
        <v>0.43643963499459992</v>
      </c>
      <c r="J40" s="6">
        <v>0.4108865005251216</v>
      </c>
      <c r="K40">
        <f>1.96*J40</f>
        <v>0.80533754102923827</v>
      </c>
    </row>
    <row r="41" spans="3:11" x14ac:dyDescent="0.35">
      <c r="C41" s="5">
        <v>0.5</v>
      </c>
      <c r="D41" s="6">
        <v>3.270149567176162</v>
      </c>
      <c r="E41" s="6">
        <v>10.661597888077569</v>
      </c>
      <c r="G41" s="6">
        <v>0.27281792472179334</v>
      </c>
      <c r="H41">
        <f t="shared" ref="H41:H43" si="0">G41*1.96</f>
        <v>0.53472313245471492</v>
      </c>
      <c r="J41" s="6">
        <v>0.69935799364716922</v>
      </c>
      <c r="K41">
        <f t="shared" ref="K41:K43" si="1">1.96*J41</f>
        <v>1.3707416675484516</v>
      </c>
    </row>
    <row r="42" spans="3:11" x14ac:dyDescent="0.35">
      <c r="C42" s="5">
        <v>0.25</v>
      </c>
      <c r="D42" s="6">
        <v>5.3475867415742311</v>
      </c>
      <c r="E42" s="6">
        <v>10.948389427061954</v>
      </c>
      <c r="G42" s="6">
        <v>0.35839227106229909</v>
      </c>
      <c r="H42">
        <f t="shared" si="0"/>
        <v>0.70244885128210621</v>
      </c>
      <c r="J42" s="6">
        <v>0.50031545004853251</v>
      </c>
      <c r="K42">
        <f t="shared" si="1"/>
        <v>0.98061828209512369</v>
      </c>
    </row>
    <row r="43" spans="3:11" x14ac:dyDescent="0.35">
      <c r="C43" s="5">
        <v>0</v>
      </c>
      <c r="D43" s="6">
        <v>3.2732475036315027</v>
      </c>
      <c r="E43" s="6">
        <v>12.051022230399109</v>
      </c>
      <c r="G43" s="6">
        <v>0.35348561270252293</v>
      </c>
      <c r="H43">
        <f t="shared" si="0"/>
        <v>0.69283180089694496</v>
      </c>
      <c r="J43" s="6">
        <v>0.6122054828549035</v>
      </c>
      <c r="K43">
        <f t="shared" si="1"/>
        <v>1.1999227463956108</v>
      </c>
    </row>
    <row r="51" spans="1:11" x14ac:dyDescent="0.35">
      <c r="D51" t="s">
        <v>109</v>
      </c>
      <c r="E51" t="s">
        <v>110</v>
      </c>
      <c r="F51" t="s">
        <v>111</v>
      </c>
      <c r="G51" t="s">
        <v>112</v>
      </c>
    </row>
    <row r="52" spans="1:11" x14ac:dyDescent="0.35">
      <c r="A52">
        <v>774611</v>
      </c>
      <c r="C52" s="5">
        <v>1</v>
      </c>
      <c r="D52">
        <v>0</v>
      </c>
      <c r="E52">
        <f>(1-$C52)*$A$53*0.5</f>
        <v>0</v>
      </c>
      <c r="F52">
        <f>(1-$C52)*$A$53*$I$53</f>
        <v>0</v>
      </c>
      <c r="G52">
        <f>(1-$C52)*$A$53*$I$56</f>
        <v>0</v>
      </c>
    </row>
    <row r="53" spans="1:11" x14ac:dyDescent="0.35">
      <c r="A53">
        <v>30</v>
      </c>
      <c r="C53" s="5">
        <v>0.75</v>
      </c>
      <c r="D53" s="6">
        <f>(-$C$98+D40+E40)*$A$52/1000000</f>
        <v>11.749075297765986</v>
      </c>
      <c r="E53">
        <f>(1-$C53)*$A$53*0.5</f>
        <v>3.75</v>
      </c>
      <c r="F53">
        <f>(1-$C53)*$A$53*$I$53</f>
        <v>11.749075297765986</v>
      </c>
      <c r="G53">
        <f>(1-$C53)*$A$53*$I$56</f>
        <v>4.1174466795761759</v>
      </c>
      <c r="I53" s="12">
        <f>D53/(30*0.25)</f>
        <v>1.5665433730354648</v>
      </c>
      <c r="K53" s="6">
        <f>D53-E53</f>
        <v>7.9990752977659856</v>
      </c>
    </row>
    <row r="54" spans="1:11" x14ac:dyDescent="0.35">
      <c r="C54" s="5">
        <v>0.5</v>
      </c>
      <c r="D54" s="6">
        <f>(-$C$98+D41+E41)*$A$52/1000000</f>
        <v>15.391123643419066</v>
      </c>
      <c r="E54">
        <f>(1-$C54)*$A$53*0.5</f>
        <v>7.5</v>
      </c>
      <c r="F54">
        <f>(1-$C54)*$A$53*$I$53</f>
        <v>23.498150595531971</v>
      </c>
      <c r="G54">
        <f>(1-$C54)*$A$53*$I$56</f>
        <v>8.2348933591523519</v>
      </c>
      <c r="I54" s="12"/>
      <c r="K54" s="6">
        <f t="shared" ref="K54:K56" si="2">D54-E54</f>
        <v>7.8911236434190659</v>
      </c>
    </row>
    <row r="55" spans="1:11" x14ac:dyDescent="0.35">
      <c r="C55" s="5">
        <v>0.25</v>
      </c>
      <c r="D55" s="6">
        <f>(-$C$98+D42+E42)*$A$52/1000000</f>
        <v>17.222481211320964</v>
      </c>
      <c r="E55">
        <f>(1-$C55)*$A$53*0.5</f>
        <v>11.25</v>
      </c>
      <c r="F55">
        <f>(1-$C55)*$A$53*$I$53</f>
        <v>35.247225893297959</v>
      </c>
      <c r="G55">
        <f>(1-$C55)*$A$53*$I$56</f>
        <v>12.352340038728528</v>
      </c>
      <c r="I55" s="12"/>
      <c r="K55" s="6">
        <f t="shared" si="2"/>
        <v>5.9724812113209644</v>
      </c>
    </row>
    <row r="56" spans="1:11" x14ac:dyDescent="0.35">
      <c r="C56" s="5">
        <v>0</v>
      </c>
      <c r="D56" s="6">
        <f>(-$C$98+D43+E43)*$A$52/1000000</f>
        <v>16.469786718304704</v>
      </c>
      <c r="E56">
        <f>(1-$C56)*$A$53*0.5</f>
        <v>15</v>
      </c>
      <c r="F56">
        <f>(1-$C56)*$A$53*$I$53</f>
        <v>46.996301191063942</v>
      </c>
      <c r="G56">
        <f>(1-$C56)*$A$53*$I$56</f>
        <v>16.469786718304704</v>
      </c>
      <c r="I56" s="12">
        <f>D56/A53</f>
        <v>0.54899289061015677</v>
      </c>
      <c r="K56" s="6">
        <f t="shared" si="2"/>
        <v>1.4697867183047038</v>
      </c>
    </row>
    <row r="95" spans="1:10" x14ac:dyDescent="0.35">
      <c r="A95" t="s">
        <v>25</v>
      </c>
      <c r="B95" t="s">
        <v>26</v>
      </c>
      <c r="C95" s="6"/>
      <c r="E95" s="6"/>
      <c r="F95" s="6"/>
      <c r="G95" s="6" t="s">
        <v>27</v>
      </c>
      <c r="I95" s="6"/>
      <c r="J95" s="6"/>
    </row>
    <row r="96" spans="1:10" x14ac:dyDescent="0.35">
      <c r="B96" s="3"/>
      <c r="C96" s="6" t="s">
        <v>28</v>
      </c>
      <c r="E96" s="6"/>
      <c r="F96" s="6"/>
      <c r="G96" s="6" t="s">
        <v>29</v>
      </c>
      <c r="I96" s="6"/>
      <c r="J96" s="6"/>
    </row>
    <row r="97" spans="1:17" x14ac:dyDescent="0.35">
      <c r="A97" s="7" t="s">
        <v>30</v>
      </c>
      <c r="B97" s="3" t="s">
        <v>31</v>
      </c>
      <c r="C97" s="8" t="s">
        <v>32</v>
      </c>
      <c r="D97" s="3" t="s">
        <v>33</v>
      </c>
      <c r="E97" s="8" t="s">
        <v>34</v>
      </c>
      <c r="F97" s="8" t="s">
        <v>35</v>
      </c>
      <c r="G97" s="8" t="s">
        <v>32</v>
      </c>
      <c r="H97" s="3" t="s">
        <v>33</v>
      </c>
      <c r="I97" s="8" t="s">
        <v>34</v>
      </c>
      <c r="J97" s="8" t="s">
        <v>35</v>
      </c>
      <c r="K97" s="3"/>
      <c r="L97" s="3"/>
      <c r="M97" s="3"/>
      <c r="N97" s="3"/>
      <c r="O97" s="3"/>
      <c r="P97" s="3"/>
      <c r="Q97" s="3"/>
    </row>
    <row r="98" spans="1:17" x14ac:dyDescent="0.35">
      <c r="A98" t="s">
        <v>36</v>
      </c>
      <c r="B98" s="3" t="s">
        <v>37</v>
      </c>
      <c r="C98" s="6">
        <v>-5.9377401242139847</v>
      </c>
      <c r="D98" t="s">
        <v>38</v>
      </c>
      <c r="E98" s="6">
        <v>0.26580863109659741</v>
      </c>
      <c r="F98" s="6">
        <v>0</v>
      </c>
      <c r="G98" s="6">
        <v>13.100563024219984</v>
      </c>
      <c r="H98" t="s">
        <v>38</v>
      </c>
      <c r="I98" s="6">
        <v>0.85359099180188691</v>
      </c>
      <c r="J98" s="6">
        <v>0</v>
      </c>
      <c r="L98" s="9" t="s">
        <v>39</v>
      </c>
      <c r="M98" s="9" t="s">
        <v>40</v>
      </c>
      <c r="O98" s="9" t="s">
        <v>41</v>
      </c>
      <c r="P98" s="9" t="s">
        <v>42</v>
      </c>
    </row>
    <row r="99" spans="1:17" x14ac:dyDescent="0.35">
      <c r="A99" t="s">
        <v>43</v>
      </c>
      <c r="B99" s="3" t="s">
        <v>37</v>
      </c>
      <c r="C99" s="6">
        <v>2.1568881854927318</v>
      </c>
      <c r="D99" t="s">
        <v>38</v>
      </c>
      <c r="E99" s="6">
        <v>0.22267328316051016</v>
      </c>
      <c r="F99" s="6">
        <v>0</v>
      </c>
      <c r="G99" s="6">
        <v>8.2271485264723374</v>
      </c>
      <c r="H99" t="s">
        <v>38</v>
      </c>
      <c r="I99" s="6">
        <v>0.69995693313332374</v>
      </c>
      <c r="J99" s="6">
        <v>0</v>
      </c>
      <c r="L99" s="9" t="s">
        <v>44</v>
      </c>
      <c r="M99" s="9" t="s">
        <v>45</v>
      </c>
      <c r="O99" s="9" t="s">
        <v>46</v>
      </c>
      <c r="P99" s="9" t="s">
        <v>47</v>
      </c>
    </row>
    <row r="100" spans="1:17" x14ac:dyDescent="0.35">
      <c r="A100" t="s">
        <v>48</v>
      </c>
      <c r="B100" s="3" t="s">
        <v>37</v>
      </c>
      <c r="C100" s="6">
        <v>3.270149567176162</v>
      </c>
      <c r="D100" t="s">
        <v>38</v>
      </c>
      <c r="E100" s="6">
        <v>0.27281792472179334</v>
      </c>
      <c r="F100" s="6">
        <v>0</v>
      </c>
      <c r="G100" s="6">
        <v>10.862311388508347</v>
      </c>
      <c r="H100" t="s">
        <v>38</v>
      </c>
      <c r="I100" s="6">
        <v>0.68561845698795998</v>
      </c>
      <c r="J100" s="6">
        <v>0</v>
      </c>
      <c r="L100" s="9" t="s">
        <v>49</v>
      </c>
      <c r="M100" s="9" t="s">
        <v>50</v>
      </c>
      <c r="O100" s="9" t="s">
        <v>51</v>
      </c>
      <c r="P100" s="9" t="s">
        <v>52</v>
      </c>
    </row>
    <row r="101" spans="1:17" x14ac:dyDescent="0.35">
      <c r="A101" t="s">
        <v>53</v>
      </c>
      <c r="B101" s="3" t="s">
        <v>37</v>
      </c>
      <c r="C101" s="6">
        <v>5.3475867415742311</v>
      </c>
      <c r="D101" t="s">
        <v>38</v>
      </c>
      <c r="E101" s="6">
        <v>0.35839227106229909</v>
      </c>
      <c r="F101" s="6">
        <v>0</v>
      </c>
      <c r="G101" s="6">
        <v>15.009929373433902</v>
      </c>
      <c r="H101" t="s">
        <v>38</v>
      </c>
      <c r="I101" s="6">
        <v>0.80434994395008952</v>
      </c>
      <c r="J101" s="6">
        <v>0</v>
      </c>
      <c r="L101" s="9" t="s">
        <v>54</v>
      </c>
      <c r="M101" s="9" t="s">
        <v>55</v>
      </c>
      <c r="O101" s="9" t="s">
        <v>56</v>
      </c>
      <c r="P101" s="9" t="s">
        <v>57</v>
      </c>
    </row>
    <row r="102" spans="1:17" x14ac:dyDescent="0.35">
      <c r="A102" t="s">
        <v>58</v>
      </c>
      <c r="B102" s="3" t="s">
        <v>37</v>
      </c>
      <c r="C102" s="6">
        <v>3.2732475036315027</v>
      </c>
      <c r="D102" t="s">
        <v>38</v>
      </c>
      <c r="E102" s="6">
        <v>0.35348561270252293</v>
      </c>
      <c r="F102" s="6">
        <v>0</v>
      </c>
      <c r="G102" s="6">
        <v>15.807349755835119</v>
      </c>
      <c r="H102" t="s">
        <v>38</v>
      </c>
      <c r="I102" s="6">
        <v>0.87689797669824388</v>
      </c>
      <c r="J102" s="6">
        <v>0</v>
      </c>
      <c r="L102" s="9" t="s">
        <v>59</v>
      </c>
      <c r="M102" s="9" t="s">
        <v>60</v>
      </c>
      <c r="O102" s="9" t="s">
        <v>61</v>
      </c>
      <c r="P102" s="9" t="s">
        <v>62</v>
      </c>
    </row>
    <row r="103" spans="1:17" x14ac:dyDescent="0.35">
      <c r="A103" t="s">
        <v>63</v>
      </c>
      <c r="B103" s="3" t="s">
        <v>37</v>
      </c>
      <c r="C103" s="6">
        <v>7.073082060745012</v>
      </c>
      <c r="D103" t="s">
        <v>38</v>
      </c>
      <c r="E103" s="6">
        <v>0.4108865005251216</v>
      </c>
      <c r="F103" s="6">
        <v>0</v>
      </c>
      <c r="G103" s="6">
        <v>9.3467868705175441</v>
      </c>
      <c r="H103" t="s">
        <v>38</v>
      </c>
      <c r="I103" s="6">
        <v>0.55771129516787266</v>
      </c>
      <c r="J103" s="6">
        <v>0</v>
      </c>
      <c r="L103" s="9" t="s">
        <v>64</v>
      </c>
      <c r="M103" s="9" t="s">
        <v>65</v>
      </c>
      <c r="O103" s="9" t="s">
        <v>66</v>
      </c>
      <c r="P103" s="9" t="s">
        <v>67</v>
      </c>
    </row>
    <row r="104" spans="1:17" x14ac:dyDescent="0.35">
      <c r="A104" t="s">
        <v>68</v>
      </c>
      <c r="B104" s="3" t="s">
        <v>37</v>
      </c>
      <c r="C104" s="6">
        <v>10.661597888077569</v>
      </c>
      <c r="D104" t="s">
        <v>38</v>
      </c>
      <c r="E104" s="6">
        <v>0.69935799364716922</v>
      </c>
      <c r="F104" s="6">
        <v>0</v>
      </c>
      <c r="G104" s="6">
        <v>17.197492268879767</v>
      </c>
      <c r="H104" t="s">
        <v>38</v>
      </c>
      <c r="I104" s="6">
        <v>0.71927363496136643</v>
      </c>
      <c r="J104" s="6">
        <v>0</v>
      </c>
      <c r="L104" s="9" t="s">
        <v>69</v>
      </c>
      <c r="M104" s="9" t="s">
        <v>70</v>
      </c>
      <c r="O104" s="9" t="s">
        <v>71</v>
      </c>
      <c r="P104" s="9" t="s">
        <v>72</v>
      </c>
    </row>
    <row r="105" spans="1:17" x14ac:dyDescent="0.35">
      <c r="A105" t="s">
        <v>73</v>
      </c>
      <c r="B105" s="3" t="s">
        <v>37</v>
      </c>
      <c r="C105" s="6">
        <v>10.948389427061954</v>
      </c>
      <c r="D105" t="s">
        <v>38</v>
      </c>
      <c r="E105" s="6">
        <v>0.50031545004853251</v>
      </c>
      <c r="F105" s="6">
        <v>0</v>
      </c>
      <c r="G105" s="6">
        <v>19.958752226485878</v>
      </c>
      <c r="H105" t="s">
        <v>38</v>
      </c>
      <c r="I105" s="6">
        <v>0.80410993934484976</v>
      </c>
      <c r="J105" s="6">
        <v>0</v>
      </c>
      <c r="L105" s="9" t="s">
        <v>74</v>
      </c>
      <c r="M105" s="9" t="s">
        <v>75</v>
      </c>
      <c r="O105" s="9" t="s">
        <v>76</v>
      </c>
      <c r="P105" s="9" t="s">
        <v>77</v>
      </c>
    </row>
    <row r="106" spans="1:17" x14ac:dyDescent="0.35">
      <c r="A106" t="s">
        <v>78</v>
      </c>
      <c r="B106" s="3" t="s">
        <v>37</v>
      </c>
      <c r="C106" s="6">
        <v>12.051022230399109</v>
      </c>
      <c r="D106" t="s">
        <v>38</v>
      </c>
      <c r="E106" s="6">
        <v>0.6122054828549035</v>
      </c>
      <c r="F106" s="6">
        <v>0</v>
      </c>
      <c r="G106" s="6">
        <v>24.206594580240356</v>
      </c>
      <c r="H106" t="s">
        <v>38</v>
      </c>
      <c r="I106" s="6">
        <v>0.76241700703650161</v>
      </c>
      <c r="J106" s="6">
        <v>0</v>
      </c>
      <c r="L106" s="9" t="s">
        <v>79</v>
      </c>
      <c r="M106" s="9" t="s">
        <v>80</v>
      </c>
      <c r="O106" s="9" t="s">
        <v>81</v>
      </c>
      <c r="P106" s="9" t="s">
        <v>82</v>
      </c>
    </row>
    <row r="107" spans="1:17" x14ac:dyDescent="0.35">
      <c r="A107" t="s">
        <v>83</v>
      </c>
      <c r="B107" s="3" t="s">
        <v>84</v>
      </c>
      <c r="C107" s="6">
        <v>0.80033974955651999</v>
      </c>
      <c r="D107" t="s">
        <v>38</v>
      </c>
      <c r="E107" s="6">
        <v>7.752302134783394E-2</v>
      </c>
      <c r="F107" s="6">
        <v>0</v>
      </c>
      <c r="G107" s="6">
        <v>2.6272595296684829</v>
      </c>
      <c r="H107" t="s">
        <v>38</v>
      </c>
      <c r="I107" s="6">
        <v>0.31580352708672588</v>
      </c>
      <c r="J107" s="6">
        <v>0</v>
      </c>
      <c r="L107" s="9" t="s">
        <v>85</v>
      </c>
      <c r="M107" s="9" t="s">
        <v>86</v>
      </c>
      <c r="O107" s="9" t="s">
        <v>87</v>
      </c>
      <c r="P107" s="9" t="s">
        <v>88</v>
      </c>
    </row>
    <row r="108" spans="1:17" x14ac:dyDescent="0.35">
      <c r="B108" s="3"/>
      <c r="C108" s="6"/>
      <c r="E108" s="6"/>
      <c r="F108" s="6"/>
      <c r="G108" s="6"/>
      <c r="I108" s="6"/>
      <c r="J108" s="6"/>
    </row>
    <row r="109" spans="1:17" x14ac:dyDescent="0.35">
      <c r="A109" t="s">
        <v>89</v>
      </c>
      <c r="B109" s="10"/>
      <c r="C109" s="6"/>
      <c r="E109" s="6"/>
      <c r="F109" s="6"/>
      <c r="G109" s="6"/>
      <c r="I109" s="6"/>
      <c r="J109" s="6"/>
    </row>
    <row r="110" spans="1:17" x14ac:dyDescent="0.35">
      <c r="A110" t="s">
        <v>90</v>
      </c>
      <c r="B110" s="15">
        <v>-10023.884527765387</v>
      </c>
      <c r="C110" s="16"/>
      <c r="E110" s="6"/>
      <c r="F110" s="6"/>
      <c r="G110" s="6"/>
      <c r="I110" s="6"/>
      <c r="J110" s="6"/>
    </row>
    <row r="111" spans="1:17" x14ac:dyDescent="0.35">
      <c r="A111" t="s">
        <v>91</v>
      </c>
      <c r="B111" s="15">
        <v>-15932.037416976886</v>
      </c>
      <c r="C111" s="16"/>
      <c r="E111" s="6"/>
      <c r="F111" s="6"/>
      <c r="G111" s="6"/>
      <c r="I111" s="6"/>
      <c r="J111" s="6"/>
    </row>
    <row r="112" spans="1:17" x14ac:dyDescent="0.35">
      <c r="A112" t="s">
        <v>92</v>
      </c>
      <c r="B112" s="17">
        <v>0.37083473598397898</v>
      </c>
      <c r="C112" s="18"/>
      <c r="E112" s="6"/>
      <c r="F112" s="6"/>
      <c r="G112" s="6"/>
      <c r="I112" s="6"/>
      <c r="J112" s="6"/>
    </row>
    <row r="113" spans="1:10" x14ac:dyDescent="0.35">
      <c r="A113" t="s">
        <v>93</v>
      </c>
      <c r="B113" s="17">
        <v>0.5568690157213223</v>
      </c>
      <c r="C113" s="18"/>
      <c r="E113" s="6"/>
      <c r="F113" s="6"/>
      <c r="G113" s="6"/>
      <c r="I113" s="6"/>
      <c r="J113" s="6"/>
    </row>
    <row r="114" spans="1:10" x14ac:dyDescent="0.35">
      <c r="A114" t="s">
        <v>94</v>
      </c>
      <c r="B114" s="17">
        <v>1.3451846037020516</v>
      </c>
      <c r="C114" s="18"/>
      <c r="E114" s="6"/>
      <c r="F114" s="6"/>
      <c r="G114" s="6"/>
      <c r="I114" s="6"/>
      <c r="J114" s="6"/>
    </row>
    <row r="115" spans="1:10" x14ac:dyDescent="0.35">
      <c r="A115" t="s">
        <v>95</v>
      </c>
      <c r="B115" s="17">
        <v>1.3781864274490838</v>
      </c>
      <c r="C115" s="18"/>
      <c r="E115" s="6"/>
      <c r="F115" s="6"/>
      <c r="G115" s="6"/>
      <c r="I115" s="6"/>
      <c r="J115" s="6"/>
    </row>
    <row r="116" spans="1:10" x14ac:dyDescent="0.35">
      <c r="A116" s="11" t="s">
        <v>96</v>
      </c>
      <c r="B116" s="13">
        <v>15000</v>
      </c>
      <c r="C116" s="14"/>
      <c r="E116" s="6"/>
      <c r="F116" s="6"/>
      <c r="G116" s="6"/>
      <c r="I116" s="6"/>
      <c r="J116" s="6"/>
    </row>
    <row r="117" spans="1:10" x14ac:dyDescent="0.35">
      <c r="A117" s="11" t="s">
        <v>97</v>
      </c>
      <c r="B117" s="13">
        <v>1250</v>
      </c>
      <c r="C117" s="14"/>
      <c r="E117" s="6"/>
      <c r="F117" s="6"/>
      <c r="G117" s="6"/>
      <c r="I117" s="6"/>
      <c r="J117" s="6"/>
    </row>
    <row r="118" spans="1:10" x14ac:dyDescent="0.35">
      <c r="A118" s="11" t="s">
        <v>98</v>
      </c>
      <c r="B118" s="13">
        <v>65</v>
      </c>
      <c r="C118" s="14"/>
      <c r="E118" s="6"/>
      <c r="F118" s="6"/>
      <c r="G118" s="6"/>
      <c r="I118" s="6"/>
      <c r="J118" s="6"/>
    </row>
    <row r="119" spans="1:10" x14ac:dyDescent="0.35">
      <c r="B119" s="10"/>
      <c r="C119" s="6"/>
      <c r="E119" s="6"/>
      <c r="F119" s="6"/>
      <c r="G119" s="6"/>
      <c r="I119" s="6"/>
      <c r="J119" s="6"/>
    </row>
    <row r="120" spans="1:10" x14ac:dyDescent="0.35">
      <c r="A120" t="s">
        <v>99</v>
      </c>
      <c r="B120" s="7" t="s">
        <v>100</v>
      </c>
      <c r="C120" s="6"/>
      <c r="E120" s="6"/>
      <c r="F120" s="6"/>
      <c r="G120" s="6"/>
      <c r="I120" s="6"/>
      <c r="J120" s="6"/>
    </row>
    <row r="121" spans="1:10" x14ac:dyDescent="0.35">
      <c r="A121" t="s">
        <v>101</v>
      </c>
      <c r="B121" s="7" t="s">
        <v>102</v>
      </c>
      <c r="C121" s="6"/>
      <c r="E121" s="6"/>
      <c r="F121" s="6"/>
      <c r="G121" s="6"/>
      <c r="I121" s="6"/>
      <c r="J121" s="6"/>
    </row>
    <row r="122" spans="1:10" x14ac:dyDescent="0.35">
      <c r="A122" t="s">
        <v>103</v>
      </c>
      <c r="B122" s="7" t="s">
        <v>104</v>
      </c>
      <c r="C122" s="6"/>
      <c r="E122" s="6"/>
      <c r="F122" s="6"/>
      <c r="G122" s="6"/>
      <c r="I122" s="6"/>
      <c r="J122" s="6"/>
    </row>
    <row r="123" spans="1:10" x14ac:dyDescent="0.35">
      <c r="A123" t="s">
        <v>105</v>
      </c>
      <c r="B123" s="7" t="s">
        <v>106</v>
      </c>
      <c r="C123" s="6"/>
      <c r="E123" s="6"/>
      <c r="F123" s="6"/>
      <c r="G123" s="6"/>
      <c r="I123" s="6"/>
      <c r="J123" s="6"/>
    </row>
    <row r="124" spans="1:10" x14ac:dyDescent="0.35">
      <c r="A124" t="s">
        <v>107</v>
      </c>
      <c r="B124" s="7" t="s">
        <v>108</v>
      </c>
      <c r="C124" s="6"/>
      <c r="E124" s="6"/>
      <c r="F124" s="6"/>
      <c r="G124" s="6"/>
      <c r="I124" s="6"/>
      <c r="J124" s="6"/>
    </row>
    <row r="125" spans="1:10" x14ac:dyDescent="0.35">
      <c r="C125" s="6"/>
      <c r="E125" s="6"/>
      <c r="F125" s="6"/>
      <c r="G125" s="6"/>
      <c r="I125" s="6"/>
      <c r="J125" s="6"/>
    </row>
  </sheetData>
  <mergeCells count="9">
    <mergeCell ref="B116:C116"/>
    <mergeCell ref="B117:C117"/>
    <mergeCell ref="B118:C118"/>
    <mergeCell ref="B110:C110"/>
    <mergeCell ref="B111:C111"/>
    <mergeCell ref="B112:C112"/>
    <mergeCell ref="B113:C113"/>
    <mergeCell ref="B114:C114"/>
    <mergeCell ref="B115:C11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Mikołaj Czajkowski</dc:creator>
  <cp:lastModifiedBy>Mikolaj Czajkowski</cp:lastModifiedBy>
  <dcterms:created xsi:type="dcterms:W3CDTF">2020-01-20T09:57:14Z</dcterms:created>
  <dcterms:modified xsi:type="dcterms:W3CDTF">2022-02-22T10:51:27Z</dcterms:modified>
</cp:coreProperties>
</file>